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807" firstSheet="2" activeTab="5"/>
  </bookViews>
  <sheets>
    <sheet name="FONDO POSIZIONE COMPARTO 2016" sheetId="1" r:id="rId1"/>
    <sheet name="FONDO DISAGIO COMPARTO 2016" sheetId="2" r:id="rId2"/>
    <sheet name="FONDO INCENTIVO COMPARTO 2016" sheetId="3" r:id="rId3"/>
    <sheet name="FONDO POSIZIONE COMPARTO 2017" sheetId="4" r:id="rId4"/>
    <sheet name="FONDO DISAGIO COMPARTO 2017" sheetId="5" r:id="rId5"/>
    <sheet name="FONDO INCENTIVO COMPARTO 2017" sheetId="6" r:id="rId6"/>
  </sheets>
  <definedNames/>
  <calcPr fullCalcOnLoad="1"/>
</workbook>
</file>

<file path=xl/sharedStrings.xml><?xml version="1.0" encoding="utf-8"?>
<sst xmlns="http://schemas.openxmlformats.org/spreadsheetml/2006/main" count="424" uniqueCount="88">
  <si>
    <t>ALLEGATO A</t>
  </si>
  <si>
    <t>ART. 9 CCNL 31.07.2009 - FONDO PER IL FINANZIAMENTO DELLE FASCE RETRIBUTIVE, DELLE POSIZIONI ORGANIZZATIVE, DEL VALORE COMUNE DELLE EX IND. DI QUALIFICAZIONE PROFESSIONALE E DELL' INDENNITA' PROFESSIONALE SPECIFICA</t>
  </si>
  <si>
    <t>ALLEGATO sub 1</t>
  </si>
  <si>
    <t>EX AZIENDA USL 10 FIRENZE</t>
  </si>
  <si>
    <t>importo costituito in base alle disposizioni contrattuali  anno 2014</t>
  </si>
  <si>
    <t>riduzione operata per effetto applicazione dell' art. 9 c.2 bis prima parte</t>
  </si>
  <si>
    <t>riduzione operata per effetto applicazione dell' art. 9 c.2 bis seconda parte</t>
  </si>
  <si>
    <t>IMPORTO FONDO COSTITUITO IN BASE ALLE DISPOSIZIONI DI CUI ALL' ART. 1 C.456 l. 147/2013</t>
  </si>
  <si>
    <t>RIA completamento anno 2014</t>
  </si>
  <si>
    <t>incremento ex-art. 40 CCNL 07.04.99 completamento anno 2014</t>
  </si>
  <si>
    <t>RIA pro-quota anno 2015</t>
  </si>
  <si>
    <t>incremento ex-art. 40 CCNL 07.04.99 pro-quota 2015</t>
  </si>
  <si>
    <t>TOTALE FONDO ex Azienda Usl 10 Firenze ANNO 2015</t>
  </si>
  <si>
    <t>EX AZIENDA USL 3 PISTOIA</t>
  </si>
  <si>
    <t xml:space="preserve"> </t>
  </si>
  <si>
    <t>riduzione operata per effetto applicazione dell' art. 9 c.2 bis seconda parte completam. 2014</t>
  </si>
  <si>
    <t>TOTALE FONDO ex Azienda Usl 3 Pistoia ANNO 2015</t>
  </si>
  <si>
    <t>EX AZIENDA USL 4 PRATO</t>
  </si>
  <si>
    <t>TOTALE FONDO ex Azienda Usl 4 Prato ANNO 2015</t>
  </si>
  <si>
    <t>EX AZIENDA USL 11 EMPOLI</t>
  </si>
  <si>
    <t>TOTALE FONDO ex Azienda Usl 11 Empoli ANNO 2015</t>
  </si>
  <si>
    <t>Sommatoria dei Fondi 2015 delle Aziende soppresse ex-art. 86 comma 2 della LR 84/2015</t>
  </si>
  <si>
    <t>EX-Azienda Usl 10 Firenze</t>
  </si>
  <si>
    <t>RIA  completamento anno 2015</t>
  </si>
  <si>
    <t>a valere sul 2016</t>
  </si>
  <si>
    <t>incremento ex-art. 40 CCNL 07.04.99 completamento anno 2015</t>
  </si>
  <si>
    <t>EX-Azienda Usl 3 Pistoia</t>
  </si>
  <si>
    <t>RIA completamento anno 2015</t>
  </si>
  <si>
    <t>EX-Azienda Usl 4 Prato</t>
  </si>
  <si>
    <t>EX-Azienda Usl 11 Empoli</t>
  </si>
  <si>
    <t>Azienda Usl Toscana Centro</t>
  </si>
  <si>
    <t>RIA pro quota anno 2016</t>
  </si>
  <si>
    <t>incremento ex-art. 40 CCNL 07.04.99 pro quota anno 2016</t>
  </si>
  <si>
    <t>AZIENDA USL TOSCANA CENTRO importo costituito in base alle disposizioni contrattuali ANNO 2016</t>
  </si>
  <si>
    <t>Riduzione riferita alla prima parte dell'art. 1, comma 236 L. 208/2015</t>
  </si>
  <si>
    <t>per ricondurre l'importo del fondo dell'anno 2016 a quello dell' anno 2015</t>
  </si>
  <si>
    <t xml:space="preserve">IMPORTO FONDO ANNO 2015 </t>
  </si>
  <si>
    <t>IMPORTO  FONDO 2016</t>
  </si>
  <si>
    <t>DIFFERENZA FRA ANNO 2015 E ANNO 2016</t>
  </si>
  <si>
    <t>RIDUZIONE PRIMA PARTE ART. 1 C. 236 L. 208/2015</t>
  </si>
  <si>
    <t>IMPORTO   FONDO ANNO 2016 AL NETTO DELLA RIDUZIONE DI CUI SOPRA</t>
  </si>
  <si>
    <t>Riduzione riferita alla seconda parte dell'art. 1, comma 236 L. 208/2015</t>
  </si>
  <si>
    <t>Dal confronto della semisomma anno 2015 e la semisomma anno 2016, quest' ultima è risultata</t>
  </si>
  <si>
    <t>inferiore rispetto al 2015 e pertanto, sulla base delle disposizioni dell' art. 1 c. 236 seconda parte L. 208/2015</t>
  </si>
  <si>
    <t>occorre procedere alla determinazione della riduzione del fondo</t>
  </si>
  <si>
    <t>COMPARTO</t>
  </si>
  <si>
    <t>N. DIP. 01/01/2015</t>
  </si>
  <si>
    <t>N. DIP. 31/12/2015</t>
  </si>
  <si>
    <t>SEMISOMMA</t>
  </si>
  <si>
    <t>CALCOLO RIDUZIONE</t>
  </si>
  <si>
    <t>Differenze semisomma 2015 e 2016</t>
  </si>
  <si>
    <t>N. DIP. 01/01/2016</t>
  </si>
  <si>
    <t>% riduzione fondo 2016</t>
  </si>
  <si>
    <t>N. DIP. 31/12/2016</t>
  </si>
  <si>
    <t>AZIENDA USL TOSCANA CENTRO TOTALE FONDO ANNO 2016</t>
  </si>
  <si>
    <t>ART. 7 CCNL 31.07.2009 - FONDO PER I COMPENSI DI LAVORO STRAORDINARIO E PER LA REMUNERAZIONE DI PARTICOLARI CONDIZIONI DI DISAGIO PERICOLO O DANNO DEL COMPARTO</t>
  </si>
  <si>
    <t>ALLEGATO sub 2</t>
  </si>
  <si>
    <t>IMPORTO  FONDO ANNO 2016</t>
  </si>
  <si>
    <t>AZIENDA USL TOSCANA CENTRO TOTALE FONDO  ANNO 2016</t>
  </si>
  <si>
    <t>ART. 8 CCNL 31.07.2009 - FONDO PER LA RETRIBUZIONE DI RISULTATO E PER LA QUALITA' DELLA PRESTAZIONE INDIVIDUALE DEL COMPARTO</t>
  </si>
  <si>
    <t>ALLEGATO sub 3</t>
  </si>
  <si>
    <t xml:space="preserve"> art. 53 comma 7 D.Lgs 165/2001 anno 2014</t>
  </si>
  <si>
    <t xml:space="preserve"> per ricondurre l'importo del fondo dell'anno 2016 a quello dell' anno 2015</t>
  </si>
  <si>
    <t>IMPORTO PRESUNTO FONDO ANNO 2016</t>
  </si>
  <si>
    <t>IMPORTO PRESUNTO  FONDO ANNO 2016 AL NETTO DELLA RIDUZIONE DI CUI SOPRA</t>
  </si>
  <si>
    <t>ALLEGATO B</t>
  </si>
  <si>
    <t>RIA completamento anno 2016</t>
  </si>
  <si>
    <t>a valere sul 2017</t>
  </si>
  <si>
    <t>incremento ex-art. 40 CCNL 07.04.99 completamento anno 2016</t>
  </si>
  <si>
    <t>AZIENDA USL TOSCANA CENTRO importo costituito in base alle disposizioni contrattuali ANNO 2017</t>
  </si>
  <si>
    <t>per ricondurre l'importo del fondo dell'anno 2017 a quello dell' anno 2015</t>
  </si>
  <si>
    <t>IMPORTO  FONDO 2017</t>
  </si>
  <si>
    <t>DIFFERENZA FRA ANNO 2015 E ANNO 2017</t>
  </si>
  <si>
    <t>IMPORTO   FONDO ANNO 2017 AL NETTO DELLA RIDUZIONE DI CUI SOPRA</t>
  </si>
  <si>
    <t>L'importo del fondo anno 2017 è calcolato in via provvisoria . Al fine del calcolo della semisomma dell' anno 2017</t>
  </si>
  <si>
    <t>è stato ipotizzato invariato il numero di dipendenti al 31.12.2017 rispetto al 01.01.2017.</t>
  </si>
  <si>
    <t>Inoltre dal confronto della semisomma anno 2015 e la semisomma anno 2017, quest' ultima è risultata</t>
  </si>
  <si>
    <t xml:space="preserve">occorre procedere alla determinazione della riduzione del fondo; l'importo del fondo definitivo  potrebbe subire </t>
  </si>
  <si>
    <t>una maggiore riduzione nel caso in cui la semisomma 2017, a consuntivo anno, dovesse risultare ulteriormente inferiore.</t>
  </si>
  <si>
    <t>Differenze semisomma 2015 e 2017</t>
  </si>
  <si>
    <t>N. DIP. 01/01/2017</t>
  </si>
  <si>
    <t>% riduzione fondo 2017</t>
  </si>
  <si>
    <t>N. DIP. 31/12/2017</t>
  </si>
  <si>
    <t>AZIENDA USL TOSCANA CENTRO TOTALE FONDO PRESUNTO ANNO 2017</t>
  </si>
  <si>
    <t>IMPORTO  FONDO ANNO 2017</t>
  </si>
  <si>
    <t xml:space="preserve"> per ricondurre l'importo del fondo dell'anno 2017 a quello dell' anno 2015</t>
  </si>
  <si>
    <t>IMPORTO PRESUNTO FONDO ANNO 2017</t>
  </si>
  <si>
    <t>IMPORTO PRESUNTO  FONDO ANNO 2017 AL NETTO DELLA RIDUZIONE DI CUI SOPRA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</si>
</sst>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#,##0.00_ ;[Red]\-#,##0.00\ "/>
    <numFmt numFmtId="191" formatCode="&quot;€ &quot;#,##0.00;[Red]&quot;-€ &quot;#,##0.00"/>
  </numFmts>
  <fonts count="9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b/>
      <sz val="9"/>
      <name val="Garamond"/>
      <family val="1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4" fontId="0" fillId="0" borderId="3" xfId="0" applyNumberForma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5" xfId="0" applyNumberFormat="1" applyFont="1" applyBorder="1" applyAlignment="1">
      <alignment/>
    </xf>
    <xf numFmtId="4" fontId="3" fillId="0" borderId="5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3" fillId="0" borderId="7" xfId="0" applyFont="1" applyBorder="1" applyAlignment="1">
      <alignment/>
    </xf>
    <xf numFmtId="4" fontId="3" fillId="0" borderId="8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5" xfId="0" applyNumberFormat="1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4" fontId="2" fillId="2" borderId="0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" fontId="1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190" fontId="0" fillId="0" borderId="0" xfId="0" applyNumberFormat="1" applyAlignment="1">
      <alignment/>
    </xf>
    <xf numFmtId="4" fontId="0" fillId="0" borderId="0" xfId="0" applyNumberFormat="1" applyAlignment="1">
      <alignment/>
    </xf>
    <xf numFmtId="191" fontId="7" fillId="0" borderId="9" xfId="0" applyNumberFormat="1" applyFont="1" applyBorder="1" applyAlignment="1">
      <alignment/>
    </xf>
    <xf numFmtId="0" fontId="4" fillId="0" borderId="1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4" fillId="0" borderId="13" xfId="0" applyFont="1" applyBorder="1" applyAlignment="1">
      <alignment/>
    </xf>
    <xf numFmtId="4" fontId="4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7" fillId="0" borderId="15" xfId="0" applyFont="1" applyBorder="1" applyAlignment="1">
      <alignment/>
    </xf>
    <xf numFmtId="0" fontId="7" fillId="0" borderId="4" xfId="0" applyFont="1" applyBorder="1" applyAlignment="1">
      <alignment/>
    </xf>
    <xf numFmtId="4" fontId="4" fillId="0" borderId="16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4" fillId="0" borderId="7" xfId="0" applyFont="1" applyBorder="1" applyAlignment="1">
      <alignment/>
    </xf>
    <xf numFmtId="4" fontId="7" fillId="0" borderId="18" xfId="0" applyNumberFormat="1" applyFont="1" applyBorder="1" applyAlignment="1">
      <alignment/>
    </xf>
    <xf numFmtId="0" fontId="0" fillId="0" borderId="7" xfId="0" applyBorder="1" applyAlignment="1">
      <alignment/>
    </xf>
    <xf numFmtId="4" fontId="2" fillId="0" borderId="8" xfId="0" applyNumberFormat="1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7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4" fillId="0" borderId="21" xfId="0" applyFont="1" applyBorder="1" applyAlignment="1">
      <alignment/>
    </xf>
    <xf numFmtId="0" fontId="0" fillId="0" borderId="22" xfId="0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0" fillId="0" borderId="25" xfId="0" applyBorder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0" fillId="0" borderId="3" xfId="0" applyBorder="1" applyAlignment="1">
      <alignment/>
    </xf>
    <xf numFmtId="4" fontId="4" fillId="0" borderId="4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2" borderId="23" xfId="0" applyFont="1" applyFill="1" applyBorder="1" applyAlignment="1">
      <alignment/>
    </xf>
    <xf numFmtId="4" fontId="4" fillId="0" borderId="6" xfId="0" applyNumberFormat="1" applyFont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7" xfId="0" applyFont="1" applyBorder="1" applyAlignment="1">
      <alignment/>
    </xf>
    <xf numFmtId="0" fontId="4" fillId="2" borderId="20" xfId="0" applyFont="1" applyFill="1" applyBorder="1" applyAlignment="1">
      <alignment/>
    </xf>
    <xf numFmtId="0" fontId="7" fillId="2" borderId="20" xfId="0" applyFont="1" applyFill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94"/>
  <sheetViews>
    <sheetView workbookViewId="0" topLeftCell="A1">
      <selection activeCell="A1" sqref="A1:IV16384"/>
    </sheetView>
  </sheetViews>
  <sheetFormatPr defaultColWidth="9.140625" defaultRowHeight="12.75"/>
  <cols>
    <col min="7" max="7" width="37.28125" style="0" customWidth="1"/>
    <col min="8" max="8" width="11.00390625" style="0" customWidth="1"/>
    <col min="9" max="9" width="17.28125" style="0" customWidth="1"/>
  </cols>
  <sheetData>
    <row r="1" ht="12.75">
      <c r="I1" s="1" t="s">
        <v>0</v>
      </c>
    </row>
    <row r="2" ht="12.75">
      <c r="I2" s="1"/>
    </row>
    <row r="3" spans="2:8" ht="50.25" customHeight="1">
      <c r="B3" s="75" t="s">
        <v>1</v>
      </c>
      <c r="C3" s="75"/>
      <c r="D3" s="75"/>
      <c r="E3" s="75"/>
      <c r="F3" s="75"/>
      <c r="G3" s="75"/>
      <c r="H3" s="75"/>
    </row>
    <row r="5" ht="12.75">
      <c r="I5" s="2" t="s">
        <v>2</v>
      </c>
    </row>
    <row r="6" ht="13.5" thickBot="1"/>
    <row r="7" spans="2:9" ht="13.5" thickBot="1">
      <c r="B7" s="3" t="s">
        <v>3</v>
      </c>
      <c r="C7" s="4"/>
      <c r="D7" s="4"/>
      <c r="E7" s="4"/>
      <c r="F7" s="4"/>
      <c r="G7" s="4"/>
      <c r="H7" s="4"/>
      <c r="I7" s="5"/>
    </row>
    <row r="8" spans="2:9" ht="13.5" hidden="1" thickBot="1">
      <c r="B8" s="6" t="s">
        <v>4</v>
      </c>
      <c r="C8" s="7"/>
      <c r="D8" s="7"/>
      <c r="E8" s="7"/>
      <c r="F8" s="7"/>
      <c r="G8" s="7"/>
      <c r="H8" s="7"/>
      <c r="I8" s="8">
        <v>22506825.16</v>
      </c>
    </row>
    <row r="9" spans="2:9" ht="13.5" hidden="1" thickBot="1">
      <c r="B9" s="6" t="s">
        <v>5</v>
      </c>
      <c r="C9" s="7"/>
      <c r="D9" s="7"/>
      <c r="E9" s="7"/>
      <c r="F9" s="7"/>
      <c r="G9" s="7"/>
      <c r="H9" s="7"/>
      <c r="I9" s="8">
        <v>-329380.37</v>
      </c>
    </row>
    <row r="10" spans="2:9" ht="13.5" hidden="1" thickBot="1">
      <c r="B10" s="6" t="s">
        <v>6</v>
      </c>
      <c r="C10" s="7"/>
      <c r="D10" s="7"/>
      <c r="E10" s="7"/>
      <c r="F10" s="7"/>
      <c r="G10" s="7"/>
      <c r="H10" s="7"/>
      <c r="I10" s="8">
        <v>-93890.86</v>
      </c>
    </row>
    <row r="11" spans="2:9" ht="13.5" hidden="1" thickBot="1">
      <c r="B11" s="6" t="s">
        <v>7</v>
      </c>
      <c r="C11" s="7"/>
      <c r="D11" s="7"/>
      <c r="E11" s="7"/>
      <c r="F11" s="7"/>
      <c r="G11" s="7"/>
      <c r="H11" s="7"/>
      <c r="I11" s="9">
        <f>SUM(I8:I10)</f>
        <v>22083553.93</v>
      </c>
    </row>
    <row r="12" spans="2:9" ht="13.5" hidden="1" thickBot="1">
      <c r="B12" s="6" t="s">
        <v>8</v>
      </c>
      <c r="C12" s="7"/>
      <c r="D12" s="7"/>
      <c r="E12" s="7"/>
      <c r="F12" s="7"/>
      <c r="G12" s="7"/>
      <c r="H12" s="7"/>
      <c r="I12" s="8">
        <v>29290.11</v>
      </c>
    </row>
    <row r="13" spans="2:9" ht="13.5" hidden="1" thickBot="1">
      <c r="B13" s="6" t="s">
        <v>9</v>
      </c>
      <c r="C13" s="7"/>
      <c r="D13" s="7"/>
      <c r="E13" s="7"/>
      <c r="F13" s="7"/>
      <c r="G13" s="7"/>
      <c r="H13" s="7"/>
      <c r="I13" s="8">
        <v>86795.8</v>
      </c>
    </row>
    <row r="14" spans="2:9" ht="13.5" hidden="1" thickBot="1">
      <c r="B14" s="6" t="s">
        <v>10</v>
      </c>
      <c r="C14" s="7"/>
      <c r="D14" s="7"/>
      <c r="E14" s="7"/>
      <c r="F14" s="7"/>
      <c r="G14" s="7"/>
      <c r="H14" s="7"/>
      <c r="I14" s="8">
        <v>58123.61</v>
      </c>
    </row>
    <row r="15" spans="2:9" ht="13.5" hidden="1" thickBot="1">
      <c r="B15" s="6" t="s">
        <v>11</v>
      </c>
      <c r="C15" s="7"/>
      <c r="D15" s="7"/>
      <c r="E15" s="7"/>
      <c r="F15" s="7"/>
      <c r="G15" s="7"/>
      <c r="H15" s="7"/>
      <c r="I15" s="8">
        <v>62140.07</v>
      </c>
    </row>
    <row r="16" spans="2:9" ht="13.5" thickBot="1">
      <c r="B16" s="10"/>
      <c r="C16" s="11"/>
      <c r="D16" s="12" t="s">
        <v>12</v>
      </c>
      <c r="E16" s="12"/>
      <c r="F16" s="12"/>
      <c r="G16" s="12"/>
      <c r="H16" s="12"/>
      <c r="I16" s="13">
        <f>SUM(I11:I15)</f>
        <v>22319903.52</v>
      </c>
    </row>
    <row r="17" ht="13.5" thickBot="1"/>
    <row r="18" spans="2:9" ht="13.5" thickBot="1">
      <c r="B18" s="3" t="s">
        <v>13</v>
      </c>
      <c r="C18" s="4"/>
      <c r="D18" s="4"/>
      <c r="E18" s="4"/>
      <c r="F18" s="4"/>
      <c r="G18" s="4"/>
      <c r="H18" s="4"/>
      <c r="I18" s="5"/>
    </row>
    <row r="19" spans="2:9" ht="13.5" hidden="1" thickBot="1">
      <c r="B19" s="6" t="s">
        <v>4</v>
      </c>
      <c r="C19" s="7"/>
      <c r="D19" s="7"/>
      <c r="E19" s="7"/>
      <c r="F19" s="7"/>
      <c r="G19" s="7"/>
      <c r="H19" s="7"/>
      <c r="I19" s="8">
        <v>10397801</v>
      </c>
    </row>
    <row r="20" spans="2:9" ht="13.5" hidden="1" thickBot="1">
      <c r="B20" s="6" t="s">
        <v>5</v>
      </c>
      <c r="C20" s="7"/>
      <c r="D20" s="7"/>
      <c r="E20" s="7"/>
      <c r="F20" s="7"/>
      <c r="G20" s="7"/>
      <c r="H20" s="7"/>
      <c r="I20" s="8">
        <v>-63256.87</v>
      </c>
    </row>
    <row r="21" spans="2:9" ht="13.5" hidden="1" thickBot="1">
      <c r="B21" s="6" t="s">
        <v>6</v>
      </c>
      <c r="C21" s="7"/>
      <c r="D21" s="7"/>
      <c r="E21" s="7"/>
      <c r="F21" s="7"/>
      <c r="G21" s="7"/>
      <c r="H21" s="7"/>
      <c r="I21" s="8">
        <v>-260923.72</v>
      </c>
    </row>
    <row r="22" spans="2:9" ht="13.5" hidden="1" thickBot="1">
      <c r="B22" s="6" t="s">
        <v>7</v>
      </c>
      <c r="C22" s="7"/>
      <c r="D22" s="7"/>
      <c r="E22" s="7"/>
      <c r="F22" s="7"/>
      <c r="G22" s="7"/>
      <c r="H22" s="7"/>
      <c r="I22" s="9">
        <f>SUM(I19:I21)</f>
        <v>10073620.41</v>
      </c>
    </row>
    <row r="23" spans="2:13" ht="13.5" hidden="1" thickBot="1">
      <c r="B23" s="6" t="s">
        <v>8</v>
      </c>
      <c r="C23" s="7"/>
      <c r="D23" s="7"/>
      <c r="E23" s="7"/>
      <c r="F23" s="7"/>
      <c r="G23" s="7"/>
      <c r="H23" s="7"/>
      <c r="I23" s="8">
        <v>16003.53</v>
      </c>
      <c r="M23" t="s">
        <v>14</v>
      </c>
    </row>
    <row r="24" spans="2:9" ht="13.5" hidden="1" thickBot="1">
      <c r="B24" s="6" t="s">
        <v>9</v>
      </c>
      <c r="C24" s="7"/>
      <c r="D24" s="7"/>
      <c r="E24" s="7"/>
      <c r="F24" s="7"/>
      <c r="G24" s="7"/>
      <c r="H24" s="7"/>
      <c r="I24" s="8">
        <v>35719.88</v>
      </c>
    </row>
    <row r="25" spans="2:9" ht="13.5" hidden="1" thickBot="1">
      <c r="B25" s="6" t="s">
        <v>15</v>
      </c>
      <c r="C25" s="7"/>
      <c r="D25" s="7"/>
      <c r="E25" s="7"/>
      <c r="F25" s="7"/>
      <c r="G25" s="7"/>
      <c r="H25" s="14"/>
      <c r="I25" s="15">
        <v>-31848.72</v>
      </c>
    </row>
    <row r="26" spans="2:9" ht="13.5" hidden="1" thickBot="1">
      <c r="B26" s="16" t="s">
        <v>10</v>
      </c>
      <c r="C26" s="14"/>
      <c r="D26" s="14"/>
      <c r="E26" s="14"/>
      <c r="F26" s="14"/>
      <c r="G26" s="14"/>
      <c r="H26" s="14"/>
      <c r="I26" s="15">
        <v>13451.21</v>
      </c>
    </row>
    <row r="27" spans="2:9" ht="13.5" hidden="1" thickBot="1">
      <c r="B27" s="6" t="s">
        <v>11</v>
      </c>
      <c r="C27" s="14"/>
      <c r="D27" s="14"/>
      <c r="E27" s="14"/>
      <c r="F27" s="14"/>
      <c r="G27" s="14"/>
      <c r="H27" s="14"/>
      <c r="I27" s="15">
        <v>26625.07</v>
      </c>
    </row>
    <row r="28" spans="2:9" ht="13.5" thickBot="1">
      <c r="B28" s="10"/>
      <c r="C28" s="11"/>
      <c r="D28" s="12" t="s">
        <v>16</v>
      </c>
      <c r="E28" s="12"/>
      <c r="F28" s="12"/>
      <c r="G28" s="12"/>
      <c r="H28" s="12"/>
      <c r="I28" s="13">
        <f>SUM(I22:I27)</f>
        <v>10133571.38</v>
      </c>
    </row>
    <row r="29" ht="13.5" thickBot="1"/>
    <row r="30" spans="2:9" ht="13.5" thickBot="1">
      <c r="B30" s="3" t="s">
        <v>17</v>
      </c>
      <c r="C30" s="4"/>
      <c r="D30" s="4"/>
      <c r="E30" s="4"/>
      <c r="F30" s="4"/>
      <c r="G30" s="4"/>
      <c r="H30" s="4"/>
      <c r="I30" s="5"/>
    </row>
    <row r="31" spans="2:9" ht="13.5" hidden="1" thickBot="1">
      <c r="B31" s="6" t="s">
        <v>4</v>
      </c>
      <c r="C31" s="7"/>
      <c r="D31" s="7"/>
      <c r="E31" s="7"/>
      <c r="F31" s="7"/>
      <c r="G31" s="7"/>
      <c r="H31" s="7"/>
      <c r="I31" s="8">
        <v>7728024.19</v>
      </c>
    </row>
    <row r="32" spans="2:9" ht="13.5" hidden="1" thickBot="1">
      <c r="B32" s="6" t="s">
        <v>5</v>
      </c>
      <c r="C32" s="7"/>
      <c r="D32" s="7"/>
      <c r="E32" s="7"/>
      <c r="F32" s="7"/>
      <c r="G32" s="7"/>
      <c r="H32" s="7"/>
      <c r="I32" s="8">
        <v>-271813.54</v>
      </c>
    </row>
    <row r="33" spans="2:9" ht="13.5" hidden="1" thickBot="1">
      <c r="B33" s="6" t="s">
        <v>6</v>
      </c>
      <c r="C33" s="7"/>
      <c r="D33" s="7"/>
      <c r="E33" s="7"/>
      <c r="F33" s="7"/>
      <c r="G33" s="7"/>
      <c r="H33" s="7"/>
      <c r="I33" s="8">
        <v>-82220.31</v>
      </c>
    </row>
    <row r="34" spans="2:9" ht="13.5" hidden="1" thickBot="1">
      <c r="B34" s="6" t="s">
        <v>7</v>
      </c>
      <c r="C34" s="7"/>
      <c r="D34" s="7"/>
      <c r="E34" s="7"/>
      <c r="F34" s="7"/>
      <c r="G34" s="7"/>
      <c r="H34" s="7"/>
      <c r="I34" s="9">
        <f>SUM(I31:I33)</f>
        <v>7373990.340000001</v>
      </c>
    </row>
    <row r="35" spans="2:12" ht="13.5" hidden="1" thickBot="1">
      <c r="B35" s="6" t="s">
        <v>8</v>
      </c>
      <c r="C35" s="7"/>
      <c r="D35" s="7"/>
      <c r="E35" s="7"/>
      <c r="F35" s="7"/>
      <c r="G35" s="7"/>
      <c r="H35" s="7"/>
      <c r="I35" s="8">
        <v>4955.92</v>
      </c>
      <c r="L35" t="s">
        <v>14</v>
      </c>
    </row>
    <row r="36" spans="2:9" ht="13.5" hidden="1" thickBot="1">
      <c r="B36" s="6" t="s">
        <v>9</v>
      </c>
      <c r="C36" s="7"/>
      <c r="D36" s="7"/>
      <c r="E36" s="7"/>
      <c r="F36" s="7"/>
      <c r="G36" s="7"/>
      <c r="H36" s="7"/>
      <c r="I36" s="8">
        <v>22465.88</v>
      </c>
    </row>
    <row r="37" spans="2:9" ht="13.5" hidden="1" thickBot="1">
      <c r="B37" s="6" t="s">
        <v>10</v>
      </c>
      <c r="C37" s="7"/>
      <c r="D37" s="7"/>
      <c r="E37" s="7"/>
      <c r="F37" s="7"/>
      <c r="G37" s="7"/>
      <c r="H37" s="7"/>
      <c r="I37" s="8">
        <v>6307.53</v>
      </c>
    </row>
    <row r="38" spans="2:9" ht="13.5" hidden="1" thickBot="1">
      <c r="B38" s="6" t="s">
        <v>11</v>
      </c>
      <c r="C38" s="14"/>
      <c r="D38" s="14"/>
      <c r="E38" s="14"/>
      <c r="F38" s="14"/>
      <c r="G38" s="7"/>
      <c r="H38" s="7"/>
      <c r="I38" s="8">
        <v>19005.61</v>
      </c>
    </row>
    <row r="39" spans="2:9" ht="13.5" thickBot="1">
      <c r="B39" s="10"/>
      <c r="C39" s="11"/>
      <c r="D39" s="12" t="s">
        <v>18</v>
      </c>
      <c r="E39" s="12"/>
      <c r="F39" s="12"/>
      <c r="G39" s="12"/>
      <c r="H39" s="12"/>
      <c r="I39" s="13">
        <f>SUM(I34:I38)</f>
        <v>7426725.280000001</v>
      </c>
    </row>
    <row r="40" ht="13.5" thickBot="1"/>
    <row r="41" spans="2:9" ht="13.5" thickBot="1">
      <c r="B41" s="3" t="s">
        <v>19</v>
      </c>
      <c r="C41" s="4"/>
      <c r="D41" s="4"/>
      <c r="E41" s="4"/>
      <c r="F41" s="4"/>
      <c r="G41" s="4"/>
      <c r="H41" s="4"/>
      <c r="I41" s="5"/>
    </row>
    <row r="42" spans="2:9" ht="13.5" hidden="1" thickBot="1">
      <c r="B42" s="6" t="s">
        <v>4</v>
      </c>
      <c r="C42" s="7"/>
      <c r="D42" s="7"/>
      <c r="E42" s="7"/>
      <c r="F42" s="7"/>
      <c r="G42" s="7"/>
      <c r="H42" s="7"/>
      <c r="I42" s="8">
        <v>8182351.88</v>
      </c>
    </row>
    <row r="43" spans="2:9" ht="13.5" hidden="1" thickBot="1">
      <c r="B43" s="6" t="s">
        <v>5</v>
      </c>
      <c r="C43" s="7"/>
      <c r="D43" s="7"/>
      <c r="E43" s="7"/>
      <c r="F43" s="7"/>
      <c r="G43" s="7"/>
      <c r="H43" s="7"/>
      <c r="I43" s="8">
        <v>-81711.78</v>
      </c>
    </row>
    <row r="44" spans="2:9" ht="13.5" hidden="1" thickBot="1">
      <c r="B44" s="6" t="s">
        <v>6</v>
      </c>
      <c r="C44" s="7"/>
      <c r="D44" s="7"/>
      <c r="E44" s="7"/>
      <c r="F44" s="7"/>
      <c r="G44" s="7"/>
      <c r="H44" s="7"/>
      <c r="I44" s="8">
        <v>-233298.43</v>
      </c>
    </row>
    <row r="45" spans="2:9" ht="13.5" hidden="1" thickBot="1">
      <c r="B45" s="6" t="s">
        <v>7</v>
      </c>
      <c r="C45" s="7"/>
      <c r="D45" s="7"/>
      <c r="E45" s="7"/>
      <c r="F45" s="7"/>
      <c r="G45" s="7"/>
      <c r="H45" s="7"/>
      <c r="I45" s="9">
        <f>SUM(I42:I44)</f>
        <v>7867341.67</v>
      </c>
    </row>
    <row r="46" spans="2:9" ht="13.5" hidden="1" thickBot="1">
      <c r="B46" s="6" t="s">
        <v>8</v>
      </c>
      <c r="C46" s="7"/>
      <c r="D46" s="7"/>
      <c r="E46" s="7"/>
      <c r="F46" s="7"/>
      <c r="G46" s="7"/>
      <c r="H46" s="7"/>
      <c r="I46" s="8">
        <v>6902.41</v>
      </c>
    </row>
    <row r="47" spans="2:9" ht="13.5" hidden="1" thickBot="1">
      <c r="B47" s="6" t="s">
        <v>9</v>
      </c>
      <c r="C47" s="7"/>
      <c r="D47" s="7"/>
      <c r="E47" s="7"/>
      <c r="F47" s="7"/>
      <c r="G47" s="7"/>
      <c r="H47" s="7"/>
      <c r="I47" s="8">
        <v>24120.55</v>
      </c>
    </row>
    <row r="48" spans="2:9" ht="13.5" hidden="1" thickBot="1">
      <c r="B48" s="6" t="s">
        <v>10</v>
      </c>
      <c r="C48" s="7"/>
      <c r="D48" s="7"/>
      <c r="E48" s="7"/>
      <c r="F48" s="7"/>
      <c r="G48" s="7"/>
      <c r="H48" s="7"/>
      <c r="I48" s="8">
        <v>19875.82</v>
      </c>
    </row>
    <row r="49" spans="2:9" ht="13.5" hidden="1" thickBot="1">
      <c r="B49" s="6" t="s">
        <v>11</v>
      </c>
      <c r="C49" s="14"/>
      <c r="D49" s="14"/>
      <c r="E49" s="14"/>
      <c r="F49" s="14"/>
      <c r="G49" s="7"/>
      <c r="H49" s="7"/>
      <c r="I49" s="8">
        <v>24946.95</v>
      </c>
    </row>
    <row r="50" spans="2:9" ht="13.5" thickBot="1">
      <c r="B50" s="10"/>
      <c r="C50" s="11"/>
      <c r="D50" s="12" t="s">
        <v>20</v>
      </c>
      <c r="E50" s="12"/>
      <c r="F50" s="12"/>
      <c r="G50" s="12"/>
      <c r="H50" s="12"/>
      <c r="I50" s="13">
        <f>SUM(I45:I49)</f>
        <v>7943187.4</v>
      </c>
    </row>
    <row r="51" ht="13.5" thickBot="1"/>
    <row r="52" spans="2:9" ht="13.5" thickBot="1">
      <c r="B52" s="17" t="s">
        <v>21</v>
      </c>
      <c r="C52" s="17"/>
      <c r="D52" s="17"/>
      <c r="E52" s="17"/>
      <c r="F52" s="17"/>
      <c r="G52" s="17"/>
      <c r="H52" s="17"/>
      <c r="I52" s="13">
        <f>I16+I28+I39+I50</f>
        <v>47823387.58</v>
      </c>
    </row>
    <row r="54" spans="2:9" ht="12.75">
      <c r="B54" t="s">
        <v>22</v>
      </c>
      <c r="E54" s="18" t="s">
        <v>23</v>
      </c>
      <c r="F54" s="18"/>
      <c r="G54" s="18"/>
      <c r="H54" s="19">
        <v>61335.08</v>
      </c>
      <c r="I54" s="18" t="s">
        <v>24</v>
      </c>
    </row>
    <row r="55" spans="2:11" ht="12.75">
      <c r="B55" t="s">
        <v>22</v>
      </c>
      <c r="E55" s="18" t="s">
        <v>25</v>
      </c>
      <c r="F55" s="18"/>
      <c r="G55" s="18"/>
      <c r="H55" s="19">
        <v>40154.98</v>
      </c>
      <c r="I55" s="18" t="s">
        <v>24</v>
      </c>
      <c r="J55" s="7"/>
      <c r="K55" t="s">
        <v>14</v>
      </c>
    </row>
    <row r="56" spans="2:9" ht="12.75">
      <c r="B56" t="s">
        <v>26</v>
      </c>
      <c r="E56" s="18" t="s">
        <v>27</v>
      </c>
      <c r="F56" s="18"/>
      <c r="G56" s="18"/>
      <c r="H56" s="19">
        <v>20761.57</v>
      </c>
      <c r="I56" s="18" t="s">
        <v>24</v>
      </c>
    </row>
    <row r="57" spans="2:9" ht="12.75">
      <c r="B57" t="s">
        <v>26</v>
      </c>
      <c r="E57" s="18" t="s">
        <v>25</v>
      </c>
      <c r="F57" s="18"/>
      <c r="G57" s="18"/>
      <c r="H57" s="19">
        <v>17501.01</v>
      </c>
      <c r="I57" s="18" t="s">
        <v>24</v>
      </c>
    </row>
    <row r="58" spans="2:9" ht="12.75">
      <c r="B58" t="s">
        <v>28</v>
      </c>
      <c r="E58" s="18" t="s">
        <v>23</v>
      </c>
      <c r="F58" s="18"/>
      <c r="G58" s="18"/>
      <c r="H58" s="19">
        <v>11917.17</v>
      </c>
      <c r="I58" s="18" t="s">
        <v>24</v>
      </c>
    </row>
    <row r="59" spans="2:9" ht="12.75">
      <c r="B59" t="s">
        <v>28</v>
      </c>
      <c r="E59" s="18" t="s">
        <v>25</v>
      </c>
      <c r="F59" s="18"/>
      <c r="G59" s="18"/>
      <c r="H59" s="19">
        <v>23137.27</v>
      </c>
      <c r="I59" s="18" t="s">
        <v>24</v>
      </c>
    </row>
    <row r="60" spans="2:9" ht="12.75">
      <c r="B60" t="s">
        <v>29</v>
      </c>
      <c r="E60" s="18" t="s">
        <v>23</v>
      </c>
      <c r="F60" s="18"/>
      <c r="G60" s="18"/>
      <c r="H60" s="19">
        <v>6903.79</v>
      </c>
      <c r="I60" s="18" t="s">
        <v>24</v>
      </c>
    </row>
    <row r="61" spans="2:9" ht="12.75">
      <c r="B61" t="s">
        <v>29</v>
      </c>
      <c r="E61" s="18" t="s">
        <v>25</v>
      </c>
      <c r="F61" s="18"/>
      <c r="G61" s="18"/>
      <c r="H61" s="19">
        <v>22002.9</v>
      </c>
      <c r="I61" s="18" t="s">
        <v>24</v>
      </c>
    </row>
    <row r="62" spans="2:9" ht="12.75">
      <c r="B62" s="20" t="s">
        <v>30</v>
      </c>
      <c r="C62" s="20"/>
      <c r="D62" s="20"/>
      <c r="E62" s="21" t="s">
        <v>31</v>
      </c>
      <c r="F62" s="21"/>
      <c r="G62" s="21"/>
      <c r="H62" s="22">
        <f>53131.77-27610.54</f>
        <v>25521.229999999996</v>
      </c>
      <c r="I62" s="17"/>
    </row>
    <row r="63" spans="2:9" ht="12.75">
      <c r="B63" s="20" t="s">
        <v>30</v>
      </c>
      <c r="C63" s="20"/>
      <c r="D63" s="20"/>
      <c r="E63" s="21" t="s">
        <v>32</v>
      </c>
      <c r="F63" s="21"/>
      <c r="G63" s="21"/>
      <c r="H63" s="22">
        <f>66766+18230.93+28840.75+27374.5</f>
        <v>141212.18</v>
      </c>
      <c r="I63" s="17"/>
    </row>
    <row r="64" spans="8:9" ht="12.75">
      <c r="H64" s="17"/>
      <c r="I64" s="23">
        <f>SUM(H54:H63)</f>
        <v>370447.18</v>
      </c>
    </row>
    <row r="65" spans="2:9" ht="12.75">
      <c r="B65" s="24" t="s">
        <v>33</v>
      </c>
      <c r="C65" s="25"/>
      <c r="D65" s="24"/>
      <c r="E65" s="24"/>
      <c r="F65" s="24"/>
      <c r="G65" s="24"/>
      <c r="H65" s="18"/>
      <c r="I65" s="26">
        <f>SUM(I52:I64)</f>
        <v>48193834.76</v>
      </c>
    </row>
    <row r="67" spans="2:8" ht="12.75">
      <c r="B67" s="27" t="s">
        <v>34</v>
      </c>
      <c r="C67" s="27"/>
      <c r="D67" s="27"/>
      <c r="E67" s="27"/>
      <c r="F67" s="27"/>
      <c r="G67" s="28"/>
      <c r="H67" s="29"/>
    </row>
    <row r="68" spans="2:7" ht="12.75">
      <c r="B68" t="s">
        <v>35</v>
      </c>
      <c r="G68" s="30"/>
    </row>
    <row r="69" ht="13.5" thickBot="1"/>
    <row r="70" spans="2:9" ht="12.75">
      <c r="B70" s="31" t="s">
        <v>36</v>
      </c>
      <c r="C70" s="32"/>
      <c r="D70" s="4"/>
      <c r="E70" s="4"/>
      <c r="F70" s="4"/>
      <c r="G70" s="33">
        <f>I52</f>
        <v>47823387.58</v>
      </c>
      <c r="H70" s="4"/>
      <c r="I70" s="5"/>
    </row>
    <row r="71" spans="2:9" ht="12.75">
      <c r="B71" s="34" t="s">
        <v>37</v>
      </c>
      <c r="C71" s="35"/>
      <c r="D71" s="36"/>
      <c r="E71" s="37"/>
      <c r="F71" s="37"/>
      <c r="G71" s="38">
        <f>I65</f>
        <v>48193834.76</v>
      </c>
      <c r="H71" s="39"/>
      <c r="I71" s="40"/>
    </row>
    <row r="72" spans="2:9" ht="13.5" thickBot="1">
      <c r="B72" s="41" t="s">
        <v>38</v>
      </c>
      <c r="C72" s="42"/>
      <c r="D72" s="39"/>
      <c r="E72" s="39"/>
      <c r="F72" s="39"/>
      <c r="G72" s="43">
        <f>G70-G71</f>
        <v>-370447.1799999997</v>
      </c>
      <c r="H72" s="39"/>
      <c r="I72" s="40"/>
    </row>
    <row r="73" spans="2:9" ht="13.5" thickBot="1">
      <c r="B73" s="44" t="s">
        <v>39</v>
      </c>
      <c r="C73" s="45"/>
      <c r="D73" s="46"/>
      <c r="E73" s="47"/>
      <c r="F73" s="47"/>
      <c r="G73" s="48">
        <f>G72</f>
        <v>-370447.1799999997</v>
      </c>
      <c r="H73" s="49"/>
      <c r="I73" s="50">
        <f>G73</f>
        <v>-370447.1799999997</v>
      </c>
    </row>
    <row r="74" ht="12.75">
      <c r="I74" s="17"/>
    </row>
    <row r="75" spans="2:9" ht="12.75">
      <c r="B75" s="51" t="s">
        <v>40</v>
      </c>
      <c r="C75" s="1"/>
      <c r="D75" s="1"/>
      <c r="E75" s="1"/>
      <c r="F75" s="1"/>
      <c r="I75" s="23">
        <f>SUM(I65:I74)</f>
        <v>47823387.58</v>
      </c>
    </row>
    <row r="77" spans="2:7" ht="12.75">
      <c r="B77" s="27" t="s">
        <v>41</v>
      </c>
      <c r="C77" s="27"/>
      <c r="D77" s="27"/>
      <c r="E77" s="27"/>
      <c r="F77" s="27"/>
      <c r="G77" s="28"/>
    </row>
    <row r="78" ht="12.75">
      <c r="B78" s="52"/>
    </row>
    <row r="79" spans="2:7" ht="12.75">
      <c r="B79" s="52" t="s">
        <v>42</v>
      </c>
      <c r="C79" s="52"/>
      <c r="D79" s="52"/>
      <c r="E79" s="52"/>
      <c r="F79" s="52"/>
      <c r="G79" s="52"/>
    </row>
    <row r="80" spans="2:7" ht="12.75">
      <c r="B80" s="52" t="s">
        <v>43</v>
      </c>
      <c r="C80" s="52"/>
      <c r="D80" s="52"/>
      <c r="E80" s="52"/>
      <c r="F80" s="52"/>
      <c r="G80" s="52"/>
    </row>
    <row r="81" spans="2:7" ht="12.75">
      <c r="B81" s="52" t="s">
        <v>44</v>
      </c>
      <c r="C81" s="52"/>
      <c r="D81" s="52"/>
      <c r="E81" s="52"/>
      <c r="F81" s="52"/>
      <c r="G81" s="52"/>
    </row>
    <row r="82" spans="2:7" ht="12.75">
      <c r="B82" s="52"/>
      <c r="C82" s="52"/>
      <c r="D82" s="52"/>
      <c r="E82" s="52"/>
      <c r="F82" s="52"/>
      <c r="G82" s="52"/>
    </row>
    <row r="83" spans="2:7" ht="12.75">
      <c r="B83" s="52"/>
      <c r="C83" s="52"/>
      <c r="D83" s="52"/>
      <c r="E83" s="52"/>
      <c r="F83" s="52"/>
      <c r="G83" s="52"/>
    </row>
    <row r="84" spans="2:4" ht="12.75">
      <c r="B84" s="53" t="s">
        <v>45</v>
      </c>
      <c r="C84" s="54"/>
      <c r="D84" s="39"/>
    </row>
    <row r="85" spans="2:4" ht="12.75">
      <c r="B85" s="55" t="s">
        <v>46</v>
      </c>
      <c r="C85" s="56"/>
      <c r="D85" s="57">
        <v>11813</v>
      </c>
    </row>
    <row r="86" spans="2:4" ht="12.75">
      <c r="B86" s="58" t="s">
        <v>47</v>
      </c>
      <c r="C86" s="59"/>
      <c r="D86" s="60">
        <v>11713</v>
      </c>
    </row>
    <row r="87" spans="2:4" ht="13.5" thickBot="1">
      <c r="B87" s="61" t="s">
        <v>48</v>
      </c>
      <c r="C87" s="54"/>
      <c r="D87" s="62">
        <f>(D85+D86)/2</f>
        <v>11763</v>
      </c>
    </row>
    <row r="88" spans="2:9" ht="12.75">
      <c r="B88" s="52"/>
      <c r="F88" s="63"/>
      <c r="G88" s="64" t="s">
        <v>49</v>
      </c>
      <c r="H88" s="64"/>
      <c r="I88" s="65"/>
    </row>
    <row r="89" spans="2:9" ht="13.5" thickBot="1">
      <c r="B89" s="53" t="s">
        <v>45</v>
      </c>
      <c r="C89" s="54"/>
      <c r="D89" s="39"/>
      <c r="F89" s="66">
        <f>D92-D87</f>
        <v>-158.5</v>
      </c>
      <c r="G89" s="52" t="s">
        <v>50</v>
      </c>
      <c r="H89" s="67"/>
      <c r="I89" s="40"/>
    </row>
    <row r="90" spans="2:9" ht="13.5" thickBot="1">
      <c r="B90" s="55" t="s">
        <v>51</v>
      </c>
      <c r="C90" s="56"/>
      <c r="D90" s="68">
        <f>11479+201</f>
        <v>11680</v>
      </c>
      <c r="F90" s="69">
        <f>F89/D87*100</f>
        <v>-1.3474453795800392</v>
      </c>
      <c r="G90" s="70" t="s">
        <v>52</v>
      </c>
      <c r="H90" s="71"/>
      <c r="I90" s="50">
        <f>I75*F90/100</f>
        <v>-644394.0263053643</v>
      </c>
    </row>
    <row r="91" spans="2:9" ht="12.75">
      <c r="B91" s="58" t="s">
        <v>53</v>
      </c>
      <c r="C91" s="59"/>
      <c r="D91" s="72">
        <f>11306+223</f>
        <v>11529</v>
      </c>
      <c r="E91" s="52"/>
      <c r="F91" s="52"/>
      <c r="G91" s="52"/>
      <c r="H91" s="52"/>
      <c r="I91" s="14"/>
    </row>
    <row r="92" spans="2:9" ht="12.75">
      <c r="B92" s="61" t="s">
        <v>48</v>
      </c>
      <c r="C92" s="54"/>
      <c r="D92" s="73">
        <f>(D90+D91)/2</f>
        <v>11604.5</v>
      </c>
      <c r="E92" s="52"/>
      <c r="F92" s="52"/>
      <c r="G92" s="52"/>
      <c r="H92" s="52"/>
      <c r="I92" s="14"/>
    </row>
    <row r="93" spans="2:9" ht="13.5" thickBot="1">
      <c r="B93" s="67"/>
      <c r="C93" s="39"/>
      <c r="D93" s="74"/>
      <c r="E93" s="52"/>
      <c r="F93" s="52"/>
      <c r="G93" s="52"/>
      <c r="H93" s="52"/>
      <c r="I93" s="14"/>
    </row>
    <row r="94" spans="2:9" ht="13.5" thickBot="1">
      <c r="B94" s="24" t="s">
        <v>54</v>
      </c>
      <c r="C94" s="25"/>
      <c r="D94" s="24"/>
      <c r="E94" s="24"/>
      <c r="F94" s="24"/>
      <c r="G94" s="24"/>
      <c r="H94" s="18"/>
      <c r="I94" s="13">
        <f>SUM(I75:I92)</f>
        <v>47178993.553694636</v>
      </c>
    </row>
  </sheetData>
  <mergeCells count="1">
    <mergeCell ref="B3:H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I66"/>
  <sheetViews>
    <sheetView workbookViewId="0" topLeftCell="A1">
      <selection activeCell="H51" sqref="H51"/>
    </sheetView>
  </sheetViews>
  <sheetFormatPr defaultColWidth="9.140625" defaultRowHeight="12.75"/>
  <cols>
    <col min="7" max="7" width="37.28125" style="0" customWidth="1"/>
    <col min="8" max="8" width="16.00390625" style="0" customWidth="1"/>
    <col min="9" max="9" width="17.28125" style="0" customWidth="1"/>
  </cols>
  <sheetData>
    <row r="2" spans="2:8" ht="50.25" customHeight="1">
      <c r="B2" s="76" t="s">
        <v>55</v>
      </c>
      <c r="C2" s="76"/>
      <c r="D2" s="76"/>
      <c r="E2" s="76"/>
      <c r="F2" s="76"/>
      <c r="G2" s="76"/>
      <c r="H2" s="76"/>
    </row>
    <row r="4" ht="12.75">
      <c r="I4" s="2" t="s">
        <v>56</v>
      </c>
    </row>
    <row r="5" ht="13.5" thickBot="1"/>
    <row r="6" spans="2:9" ht="13.5" thickBot="1">
      <c r="B6" s="3" t="s">
        <v>3</v>
      </c>
      <c r="C6" s="4"/>
      <c r="D6" s="4"/>
      <c r="E6" s="4"/>
      <c r="F6" s="4"/>
      <c r="G6" s="4"/>
      <c r="H6" s="4"/>
      <c r="I6" s="5"/>
    </row>
    <row r="7" spans="2:9" ht="13.5" hidden="1" thickBot="1">
      <c r="B7" s="6" t="s">
        <v>4</v>
      </c>
      <c r="C7" s="7"/>
      <c r="D7" s="7"/>
      <c r="E7" s="7"/>
      <c r="F7" s="7"/>
      <c r="G7" s="7"/>
      <c r="H7" s="7"/>
      <c r="I7" s="8">
        <v>11022500.65</v>
      </c>
    </row>
    <row r="8" spans="2:9" ht="13.5" hidden="1" thickBot="1">
      <c r="B8" s="6" t="s">
        <v>5</v>
      </c>
      <c r="C8" s="7"/>
      <c r="D8" s="7"/>
      <c r="E8" s="7"/>
      <c r="F8" s="7"/>
      <c r="G8" s="7"/>
      <c r="H8" s="7"/>
      <c r="I8" s="8">
        <v>0</v>
      </c>
    </row>
    <row r="9" spans="2:9" ht="13.5" hidden="1" thickBot="1">
      <c r="B9" s="6" t="s">
        <v>6</v>
      </c>
      <c r="C9" s="7"/>
      <c r="D9" s="7"/>
      <c r="E9" s="7"/>
      <c r="F9" s="7"/>
      <c r="G9" s="7"/>
      <c r="H9" s="7"/>
      <c r="I9" s="8">
        <v>-44218.74</v>
      </c>
    </row>
    <row r="10" spans="2:9" ht="13.5" hidden="1" thickBot="1">
      <c r="B10" s="6" t="s">
        <v>7</v>
      </c>
      <c r="C10" s="7"/>
      <c r="D10" s="7"/>
      <c r="E10" s="7"/>
      <c r="F10" s="7"/>
      <c r="G10" s="7"/>
      <c r="H10" s="7"/>
      <c r="I10" s="9">
        <f>SUM(I7:I9)</f>
        <v>10978281.91</v>
      </c>
    </row>
    <row r="11" spans="2:9" ht="13.5" thickBot="1">
      <c r="B11" s="10"/>
      <c r="C11" s="11"/>
      <c r="D11" s="12" t="s">
        <v>12</v>
      </c>
      <c r="E11" s="12"/>
      <c r="F11" s="12"/>
      <c r="G11" s="12"/>
      <c r="H11" s="12"/>
      <c r="I11" s="13">
        <f>SUM(I10:I10)</f>
        <v>10978281.91</v>
      </c>
    </row>
    <row r="12" ht="13.5" thickBot="1"/>
    <row r="13" spans="2:9" ht="13.5" thickBot="1">
      <c r="B13" s="3" t="s">
        <v>13</v>
      </c>
      <c r="C13" s="4"/>
      <c r="D13" s="4"/>
      <c r="E13" s="4"/>
      <c r="F13" s="4"/>
      <c r="G13" s="4"/>
      <c r="H13" s="4"/>
      <c r="I13" s="5"/>
    </row>
    <row r="14" spans="2:9" ht="13.5" hidden="1" thickBot="1">
      <c r="B14" s="6" t="s">
        <v>4</v>
      </c>
      <c r="C14" s="7"/>
      <c r="D14" s="7"/>
      <c r="E14" s="7"/>
      <c r="F14" s="7"/>
      <c r="G14" s="7"/>
      <c r="H14" s="7"/>
      <c r="I14" s="8">
        <v>4222953.12</v>
      </c>
    </row>
    <row r="15" spans="2:9" ht="13.5" hidden="1" thickBot="1">
      <c r="B15" s="6" t="s">
        <v>5</v>
      </c>
      <c r="C15" s="7"/>
      <c r="D15" s="7"/>
      <c r="E15" s="7"/>
      <c r="F15" s="7"/>
      <c r="G15" s="7"/>
      <c r="H15" s="7"/>
      <c r="I15" s="8">
        <v>0</v>
      </c>
    </row>
    <row r="16" spans="2:9" ht="13.5" hidden="1" thickBot="1">
      <c r="B16" s="6" t="s">
        <v>6</v>
      </c>
      <c r="C16" s="7"/>
      <c r="D16" s="7"/>
      <c r="E16" s="7"/>
      <c r="F16" s="7"/>
      <c r="G16" s="7"/>
      <c r="H16" s="7"/>
      <c r="I16" s="8">
        <v>-7314.11</v>
      </c>
    </row>
    <row r="17" spans="2:9" ht="13.5" hidden="1" thickBot="1">
      <c r="B17" s="6" t="s">
        <v>7</v>
      </c>
      <c r="C17" s="7"/>
      <c r="D17" s="7"/>
      <c r="E17" s="7"/>
      <c r="F17" s="7"/>
      <c r="G17" s="7"/>
      <c r="H17" s="7"/>
      <c r="I17" s="9">
        <f>SUM(I14:I16)</f>
        <v>4215639.01</v>
      </c>
    </row>
    <row r="18" spans="2:9" ht="13.5" hidden="1" thickBot="1">
      <c r="B18" s="6" t="s">
        <v>15</v>
      </c>
      <c r="C18" s="7"/>
      <c r="D18" s="7"/>
      <c r="E18" s="7"/>
      <c r="F18" s="7"/>
      <c r="G18" s="7"/>
      <c r="H18" s="14"/>
      <c r="I18" s="15">
        <v>-165.87</v>
      </c>
    </row>
    <row r="19" spans="2:9" ht="13.5" thickBot="1">
      <c r="B19" s="10"/>
      <c r="C19" s="11"/>
      <c r="D19" s="12" t="s">
        <v>16</v>
      </c>
      <c r="E19" s="12"/>
      <c r="F19" s="12"/>
      <c r="G19" s="12"/>
      <c r="H19" s="12"/>
      <c r="I19" s="13">
        <f>SUM(I17:I18)</f>
        <v>4215473.14</v>
      </c>
    </row>
    <row r="20" ht="13.5" thickBot="1"/>
    <row r="21" spans="2:9" ht="13.5" thickBot="1">
      <c r="B21" s="3" t="s">
        <v>17</v>
      </c>
      <c r="C21" s="4"/>
      <c r="D21" s="4"/>
      <c r="E21" s="4"/>
      <c r="F21" s="4"/>
      <c r="G21" s="4"/>
      <c r="H21" s="4"/>
      <c r="I21" s="5"/>
    </row>
    <row r="22" spans="2:9" ht="13.5" hidden="1" thickBot="1">
      <c r="B22" s="6" t="s">
        <v>4</v>
      </c>
      <c r="C22" s="7"/>
      <c r="D22" s="7"/>
      <c r="E22" s="7"/>
      <c r="F22" s="7"/>
      <c r="G22" s="7"/>
      <c r="H22" s="7"/>
      <c r="I22" s="8">
        <v>3821699.5</v>
      </c>
    </row>
    <row r="23" spans="2:9" ht="13.5" hidden="1" thickBot="1">
      <c r="B23" s="6" t="s">
        <v>5</v>
      </c>
      <c r="C23" s="7"/>
      <c r="D23" s="7"/>
      <c r="E23" s="7"/>
      <c r="F23" s="7"/>
      <c r="G23" s="7"/>
      <c r="H23" s="7"/>
      <c r="I23" s="8">
        <v>0</v>
      </c>
    </row>
    <row r="24" spans="2:9" ht="13.5" hidden="1" thickBot="1">
      <c r="B24" s="6" t="s">
        <v>6</v>
      </c>
      <c r="C24" s="7"/>
      <c r="D24" s="7"/>
      <c r="E24" s="7"/>
      <c r="F24" s="7"/>
      <c r="G24" s="7"/>
      <c r="H24" s="7"/>
      <c r="I24" s="8">
        <v>-44890.13</v>
      </c>
    </row>
    <row r="25" spans="2:9" ht="13.5" hidden="1" thickBot="1">
      <c r="B25" s="6" t="s">
        <v>7</v>
      </c>
      <c r="C25" s="7"/>
      <c r="D25" s="7"/>
      <c r="E25" s="7"/>
      <c r="F25" s="7"/>
      <c r="G25" s="7"/>
      <c r="H25" s="7"/>
      <c r="I25" s="9">
        <f>SUM(I22:I24)</f>
        <v>3776809.37</v>
      </c>
    </row>
    <row r="26" spans="2:9" ht="13.5" thickBot="1">
      <c r="B26" s="10"/>
      <c r="C26" s="11"/>
      <c r="D26" s="12" t="s">
        <v>18</v>
      </c>
      <c r="E26" s="12"/>
      <c r="F26" s="12"/>
      <c r="G26" s="12"/>
      <c r="H26" s="12"/>
      <c r="I26" s="13">
        <f>SUM(I25:I25)</f>
        <v>3776809.37</v>
      </c>
    </row>
    <row r="27" ht="13.5" thickBot="1"/>
    <row r="28" spans="2:9" ht="13.5" thickBot="1">
      <c r="B28" s="3" t="s">
        <v>19</v>
      </c>
      <c r="C28" s="4"/>
      <c r="D28" s="4"/>
      <c r="E28" s="4"/>
      <c r="F28" s="4"/>
      <c r="G28" s="4"/>
      <c r="H28" s="4"/>
      <c r="I28" s="5"/>
    </row>
    <row r="29" spans="2:9" ht="13.5" hidden="1" thickBot="1">
      <c r="B29" s="6" t="s">
        <v>4</v>
      </c>
      <c r="C29" s="7"/>
      <c r="D29" s="7"/>
      <c r="E29" s="7"/>
      <c r="F29" s="7"/>
      <c r="G29" s="7"/>
      <c r="H29" s="7"/>
      <c r="I29" s="8">
        <v>3530235.89</v>
      </c>
    </row>
    <row r="30" spans="2:9" ht="13.5" hidden="1" thickBot="1">
      <c r="B30" s="6" t="s">
        <v>5</v>
      </c>
      <c r="C30" s="7"/>
      <c r="D30" s="7"/>
      <c r="E30" s="7"/>
      <c r="F30" s="7"/>
      <c r="G30" s="7"/>
      <c r="H30" s="7"/>
      <c r="I30" s="8">
        <v>0</v>
      </c>
    </row>
    <row r="31" spans="2:9" ht="13.5" hidden="1" thickBot="1">
      <c r="B31" s="6" t="s">
        <v>6</v>
      </c>
      <c r="C31" s="7"/>
      <c r="D31" s="7"/>
      <c r="E31" s="7"/>
      <c r="F31" s="7"/>
      <c r="G31" s="7"/>
      <c r="H31" s="7"/>
      <c r="I31" s="8">
        <v>-101670.79</v>
      </c>
    </row>
    <row r="32" spans="2:9" ht="13.5" hidden="1" thickBot="1">
      <c r="B32" s="6" t="s">
        <v>7</v>
      </c>
      <c r="C32" s="7"/>
      <c r="D32" s="7"/>
      <c r="E32" s="7"/>
      <c r="F32" s="7"/>
      <c r="G32" s="7"/>
      <c r="H32" s="7"/>
      <c r="I32" s="9">
        <f>SUM(I29:I31)</f>
        <v>3428565.1</v>
      </c>
    </row>
    <row r="33" spans="2:9" ht="13.5" thickBot="1">
      <c r="B33" s="10"/>
      <c r="C33" s="11"/>
      <c r="D33" s="12" t="s">
        <v>20</v>
      </c>
      <c r="E33" s="12"/>
      <c r="F33" s="12"/>
      <c r="G33" s="12"/>
      <c r="H33" s="12"/>
      <c r="I33" s="13">
        <f>SUM(I32:I32)</f>
        <v>3428565.1</v>
      </c>
    </row>
    <row r="34" ht="13.5" thickBot="1"/>
    <row r="35" spans="2:9" ht="13.5" thickBot="1">
      <c r="B35" s="17" t="s">
        <v>21</v>
      </c>
      <c r="C35" s="17"/>
      <c r="D35" s="17"/>
      <c r="E35" s="17"/>
      <c r="F35" s="17"/>
      <c r="G35" s="17"/>
      <c r="H35" s="17"/>
      <c r="I35" s="13">
        <f>I11+I19+I26+I33</f>
        <v>22399129.520000003</v>
      </c>
    </row>
    <row r="37" spans="2:9" ht="12.75">
      <c r="B37" s="24" t="s">
        <v>33</v>
      </c>
      <c r="C37" s="25"/>
      <c r="D37" s="24"/>
      <c r="E37" s="24"/>
      <c r="F37" s="24"/>
      <c r="G37" s="24"/>
      <c r="H37" s="18"/>
      <c r="I37" s="26">
        <f>SUM(I35:I36)</f>
        <v>22399129.520000003</v>
      </c>
    </row>
    <row r="39" spans="2:8" ht="12.75">
      <c r="B39" s="27" t="s">
        <v>34</v>
      </c>
      <c r="C39" s="27"/>
      <c r="D39" s="27"/>
      <c r="E39" s="27"/>
      <c r="F39" s="27"/>
      <c r="G39" s="28"/>
      <c r="H39" s="29"/>
    </row>
    <row r="40" spans="2:7" ht="12.75">
      <c r="B40" t="s">
        <v>35</v>
      </c>
      <c r="G40" s="30"/>
    </row>
    <row r="41" ht="13.5" thickBot="1"/>
    <row r="42" spans="2:9" ht="12.75">
      <c r="B42" s="31" t="s">
        <v>36</v>
      </c>
      <c r="C42" s="32"/>
      <c r="D42" s="4"/>
      <c r="E42" s="4"/>
      <c r="F42" s="4"/>
      <c r="G42" s="33">
        <f>I35</f>
        <v>22399129.520000003</v>
      </c>
      <c r="H42" s="4"/>
      <c r="I42" s="5"/>
    </row>
    <row r="43" spans="2:9" ht="12.75">
      <c r="B43" s="34" t="s">
        <v>57</v>
      </c>
      <c r="C43" s="35"/>
      <c r="D43" s="36"/>
      <c r="E43" s="37"/>
      <c r="F43" s="37"/>
      <c r="G43" s="38">
        <f>I37</f>
        <v>22399129.520000003</v>
      </c>
      <c r="H43" s="39"/>
      <c r="I43" s="40"/>
    </row>
    <row r="44" spans="2:9" ht="13.5" thickBot="1">
      <c r="B44" s="41" t="s">
        <v>38</v>
      </c>
      <c r="C44" s="42"/>
      <c r="D44" s="39"/>
      <c r="E44" s="39"/>
      <c r="F44" s="39"/>
      <c r="G44" s="43">
        <f>G42-G43</f>
        <v>0</v>
      </c>
      <c r="H44" s="39"/>
      <c r="I44" s="40"/>
    </row>
    <row r="45" spans="2:9" ht="13.5" thickBot="1">
      <c r="B45" s="44" t="s">
        <v>39</v>
      </c>
      <c r="C45" s="45"/>
      <c r="D45" s="46"/>
      <c r="E45" s="47"/>
      <c r="F45" s="47"/>
      <c r="G45" s="48">
        <f>G44</f>
        <v>0</v>
      </c>
      <c r="H45" s="49"/>
      <c r="I45" s="50">
        <f>G45</f>
        <v>0</v>
      </c>
    </row>
    <row r="46" ht="12.75">
      <c r="I46" s="17"/>
    </row>
    <row r="47" spans="2:9" ht="12.75">
      <c r="B47" s="51" t="s">
        <v>40</v>
      </c>
      <c r="C47" s="1"/>
      <c r="D47" s="1"/>
      <c r="E47" s="1"/>
      <c r="F47" s="1"/>
      <c r="I47" s="23">
        <f>SUM(I37:I46)</f>
        <v>22399129.520000003</v>
      </c>
    </row>
    <row r="49" spans="2:7" ht="12.75">
      <c r="B49" s="27" t="s">
        <v>41</v>
      </c>
      <c r="C49" s="27"/>
      <c r="D49" s="27"/>
      <c r="E49" s="27"/>
      <c r="F49" s="27"/>
      <c r="G49" s="28"/>
    </row>
    <row r="50" ht="12.75">
      <c r="B50" s="52"/>
    </row>
    <row r="51" spans="2:7" ht="12.75">
      <c r="B51" s="52" t="s">
        <v>42</v>
      </c>
      <c r="C51" s="52"/>
      <c r="D51" s="52"/>
      <c r="E51" s="52"/>
      <c r="F51" s="52"/>
      <c r="G51" s="52"/>
    </row>
    <row r="52" spans="2:7" ht="12.75">
      <c r="B52" s="52" t="s">
        <v>43</v>
      </c>
      <c r="C52" s="52"/>
      <c r="D52" s="52"/>
      <c r="E52" s="52"/>
      <c r="F52" s="52"/>
      <c r="G52" s="52"/>
    </row>
    <row r="53" spans="2:7" ht="12.75">
      <c r="B53" s="52" t="s">
        <v>44</v>
      </c>
      <c r="C53" s="52"/>
      <c r="D53" s="52"/>
      <c r="E53" s="52"/>
      <c r="F53" s="52"/>
      <c r="G53" s="52"/>
    </row>
    <row r="54" spans="2:7" ht="12.75">
      <c r="B54" s="52"/>
      <c r="C54" s="52"/>
      <c r="D54" s="52"/>
      <c r="E54" s="52"/>
      <c r="F54" s="52"/>
      <c r="G54" s="52"/>
    </row>
    <row r="55" spans="2:7" ht="12.75">
      <c r="B55" s="52"/>
      <c r="C55" s="52"/>
      <c r="D55" s="52"/>
      <c r="E55" s="52"/>
      <c r="F55" s="52"/>
      <c r="G55" s="52"/>
    </row>
    <row r="56" spans="2:4" ht="12.75">
      <c r="B56" s="53" t="s">
        <v>45</v>
      </c>
      <c r="C56" s="54"/>
      <c r="D56" s="39"/>
    </row>
    <row r="57" spans="2:4" ht="12.75">
      <c r="B57" s="55" t="s">
        <v>46</v>
      </c>
      <c r="C57" s="56"/>
      <c r="D57" s="57">
        <v>11813</v>
      </c>
    </row>
    <row r="58" spans="2:4" ht="12.75">
      <c r="B58" s="58" t="s">
        <v>47</v>
      </c>
      <c r="C58" s="59"/>
      <c r="D58" s="60">
        <v>11713</v>
      </c>
    </row>
    <row r="59" spans="2:4" ht="13.5" thickBot="1">
      <c r="B59" s="61" t="s">
        <v>48</v>
      </c>
      <c r="C59" s="54"/>
      <c r="D59" s="62">
        <f>(D57+D58)/2</f>
        <v>11763</v>
      </c>
    </row>
    <row r="60" spans="2:9" ht="12.75">
      <c r="B60" s="52"/>
      <c r="F60" s="63"/>
      <c r="G60" s="64" t="s">
        <v>49</v>
      </c>
      <c r="H60" s="64"/>
      <c r="I60" s="65"/>
    </row>
    <row r="61" spans="2:9" ht="13.5" thickBot="1">
      <c r="B61" s="53" t="s">
        <v>45</v>
      </c>
      <c r="C61" s="54"/>
      <c r="D61" s="39"/>
      <c r="F61" s="66">
        <f>D64-D59</f>
        <v>-158.5</v>
      </c>
      <c r="G61" s="52" t="s">
        <v>50</v>
      </c>
      <c r="H61" s="67"/>
      <c r="I61" s="40"/>
    </row>
    <row r="62" spans="2:9" ht="13.5" thickBot="1">
      <c r="B62" s="55" t="s">
        <v>51</v>
      </c>
      <c r="C62" s="56"/>
      <c r="D62" s="68">
        <f>11479+201</f>
        <v>11680</v>
      </c>
      <c r="F62" s="69">
        <f>F61/D59*100</f>
        <v>-1.3474453795800392</v>
      </c>
      <c r="G62" s="70" t="s">
        <v>52</v>
      </c>
      <c r="H62" s="71"/>
      <c r="I62" s="50">
        <f>I47*F62/100</f>
        <v>-301816.03578338865</v>
      </c>
    </row>
    <row r="63" spans="2:9" ht="12.75">
      <c r="B63" s="58" t="s">
        <v>53</v>
      </c>
      <c r="C63" s="59"/>
      <c r="D63" s="72">
        <f>11306+223</f>
        <v>11529</v>
      </c>
      <c r="E63" s="52"/>
      <c r="F63" s="52"/>
      <c r="G63" s="52"/>
      <c r="H63" s="52"/>
      <c r="I63" s="14"/>
    </row>
    <row r="64" spans="2:9" ht="12.75">
      <c r="B64" s="61" t="s">
        <v>48</v>
      </c>
      <c r="C64" s="54"/>
      <c r="D64" s="73">
        <f>(D62+D63)/2</f>
        <v>11604.5</v>
      </c>
      <c r="E64" s="52"/>
      <c r="F64" s="52"/>
      <c r="G64" s="52"/>
      <c r="H64" s="52"/>
      <c r="I64" s="14"/>
    </row>
    <row r="65" spans="2:9" ht="13.5" thickBot="1">
      <c r="B65" s="67"/>
      <c r="C65" s="39"/>
      <c r="D65" s="74"/>
      <c r="E65" s="52"/>
      <c r="F65" s="52"/>
      <c r="G65" s="52"/>
      <c r="H65" s="52"/>
      <c r="I65" s="14"/>
    </row>
    <row r="66" spans="2:9" ht="13.5" thickBot="1">
      <c r="B66" s="24" t="s">
        <v>58</v>
      </c>
      <c r="C66" s="25"/>
      <c r="D66" s="24"/>
      <c r="E66" s="24"/>
      <c r="F66" s="24"/>
      <c r="G66" s="24"/>
      <c r="H66" s="18"/>
      <c r="I66" s="13">
        <f>SUM(I47:I64)</f>
        <v>22097313.484216616</v>
      </c>
    </row>
  </sheetData>
  <mergeCells count="1">
    <mergeCell ref="B2:H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I67"/>
  <sheetViews>
    <sheetView workbookViewId="0" topLeftCell="A1">
      <selection activeCell="K29" sqref="K29"/>
    </sheetView>
  </sheetViews>
  <sheetFormatPr defaultColWidth="9.140625" defaultRowHeight="12.75"/>
  <cols>
    <col min="7" max="7" width="37.28125" style="0" customWidth="1"/>
    <col min="8" max="8" width="16.00390625" style="0" customWidth="1"/>
    <col min="9" max="9" width="17.28125" style="0" customWidth="1"/>
  </cols>
  <sheetData>
    <row r="2" spans="2:8" ht="50.25" customHeight="1">
      <c r="B2" s="76" t="s">
        <v>59</v>
      </c>
      <c r="C2" s="76"/>
      <c r="D2" s="76"/>
      <c r="E2" s="76"/>
      <c r="F2" s="76"/>
      <c r="G2" s="76"/>
      <c r="H2" s="76"/>
    </row>
    <row r="4" ht="12.75">
      <c r="I4" s="2" t="s">
        <v>60</v>
      </c>
    </row>
    <row r="5" ht="13.5" thickBot="1"/>
    <row r="6" spans="2:9" ht="13.5" thickBot="1">
      <c r="B6" s="3" t="s">
        <v>3</v>
      </c>
      <c r="C6" s="4"/>
      <c r="D6" s="4"/>
      <c r="E6" s="4"/>
      <c r="F6" s="4"/>
      <c r="G6" s="4"/>
      <c r="H6" s="4"/>
      <c r="I6" s="5"/>
    </row>
    <row r="7" spans="2:9" ht="13.5" hidden="1" thickBot="1">
      <c r="B7" s="6" t="s">
        <v>4</v>
      </c>
      <c r="C7" s="7"/>
      <c r="D7" s="7"/>
      <c r="E7" s="7"/>
      <c r="F7" s="7"/>
      <c r="G7" s="7"/>
      <c r="H7" s="7"/>
      <c r="I7" s="8">
        <v>6807131.16</v>
      </c>
    </row>
    <row r="8" spans="2:9" ht="13.5" hidden="1" thickBot="1">
      <c r="B8" s="6" t="s">
        <v>5</v>
      </c>
      <c r="C8" s="7"/>
      <c r="D8" s="7"/>
      <c r="E8" s="7"/>
      <c r="F8" s="7"/>
      <c r="G8" s="7"/>
      <c r="H8" s="7"/>
      <c r="I8" s="8">
        <v>0</v>
      </c>
    </row>
    <row r="9" spans="2:9" ht="13.5" hidden="1" thickBot="1">
      <c r="B9" s="6" t="s">
        <v>6</v>
      </c>
      <c r="C9" s="7"/>
      <c r="D9" s="7"/>
      <c r="E9" s="7"/>
      <c r="F9" s="7"/>
      <c r="G9" s="7"/>
      <c r="H9" s="7"/>
      <c r="I9" s="8">
        <v>-43726.05</v>
      </c>
    </row>
    <row r="10" spans="2:9" ht="13.5" hidden="1" thickBot="1">
      <c r="B10" s="6" t="s">
        <v>7</v>
      </c>
      <c r="C10" s="7"/>
      <c r="D10" s="7"/>
      <c r="E10" s="7"/>
      <c r="F10" s="7"/>
      <c r="G10" s="7"/>
      <c r="H10" s="7"/>
      <c r="I10" s="9">
        <f>SUM(I7:I9)</f>
        <v>6763405.11</v>
      </c>
    </row>
    <row r="11" spans="2:9" ht="13.5" thickBot="1">
      <c r="B11" s="10"/>
      <c r="C11" s="11"/>
      <c r="D11" s="12" t="s">
        <v>12</v>
      </c>
      <c r="E11" s="12"/>
      <c r="F11" s="12"/>
      <c r="G11" s="12"/>
      <c r="H11" s="12"/>
      <c r="I11" s="13">
        <f>SUM(I10:I10)</f>
        <v>6763405.11</v>
      </c>
    </row>
    <row r="12" ht="13.5" thickBot="1"/>
    <row r="13" spans="2:9" ht="13.5" thickBot="1">
      <c r="B13" s="3" t="s">
        <v>13</v>
      </c>
      <c r="C13" s="4"/>
      <c r="D13" s="4"/>
      <c r="E13" s="4"/>
      <c r="F13" s="4"/>
      <c r="G13" s="4"/>
      <c r="H13" s="4"/>
      <c r="I13" s="5"/>
    </row>
    <row r="14" spans="2:9" ht="13.5" hidden="1" thickBot="1">
      <c r="B14" s="6" t="s">
        <v>4</v>
      </c>
      <c r="C14" s="7"/>
      <c r="D14" s="7"/>
      <c r="E14" s="7"/>
      <c r="F14" s="7"/>
      <c r="G14" s="7"/>
      <c r="H14" s="7"/>
      <c r="I14" s="8">
        <v>1492461.75</v>
      </c>
    </row>
    <row r="15" spans="2:9" ht="13.5" hidden="1" thickBot="1">
      <c r="B15" s="6" t="s">
        <v>5</v>
      </c>
      <c r="C15" s="7"/>
      <c r="D15" s="7"/>
      <c r="E15" s="7"/>
      <c r="F15" s="7"/>
      <c r="G15" s="7"/>
      <c r="H15" s="7"/>
      <c r="I15" s="8">
        <v>0</v>
      </c>
    </row>
    <row r="16" spans="2:9" ht="13.5" hidden="1" thickBot="1">
      <c r="B16" s="6" t="s">
        <v>6</v>
      </c>
      <c r="C16" s="7"/>
      <c r="D16" s="7"/>
      <c r="E16" s="7"/>
      <c r="F16" s="7"/>
      <c r="G16" s="7"/>
      <c r="H16" s="7"/>
      <c r="I16" s="8">
        <v>-53416.03</v>
      </c>
    </row>
    <row r="17" spans="2:9" ht="13.5" hidden="1" thickBot="1">
      <c r="B17" s="6" t="s">
        <v>7</v>
      </c>
      <c r="C17" s="7"/>
      <c r="D17" s="7"/>
      <c r="E17" s="7"/>
      <c r="F17" s="7"/>
      <c r="G17" s="7"/>
      <c r="H17" s="7"/>
      <c r="I17" s="9">
        <f>SUM(I14:I16)</f>
        <v>1439045.72</v>
      </c>
    </row>
    <row r="18" spans="2:9" ht="13.5" hidden="1" thickBot="1">
      <c r="B18" s="6" t="s">
        <v>15</v>
      </c>
      <c r="C18" s="7"/>
      <c r="D18" s="7"/>
      <c r="E18" s="7"/>
      <c r="F18" s="7"/>
      <c r="G18" s="7"/>
      <c r="H18" s="14"/>
      <c r="I18" s="15">
        <v>-7134.52</v>
      </c>
    </row>
    <row r="19" spans="2:9" ht="13.5" hidden="1" thickBot="1">
      <c r="B19" s="6" t="s">
        <v>61</v>
      </c>
      <c r="C19" s="7"/>
      <c r="D19" s="7"/>
      <c r="E19" s="7"/>
      <c r="F19" s="7"/>
      <c r="G19" s="7"/>
      <c r="H19" s="14"/>
      <c r="I19" s="15">
        <v>-7750.8</v>
      </c>
    </row>
    <row r="20" spans="2:9" ht="13.5" thickBot="1">
      <c r="B20" s="10"/>
      <c r="C20" s="11"/>
      <c r="D20" s="12" t="s">
        <v>16</v>
      </c>
      <c r="E20" s="12"/>
      <c r="F20" s="12"/>
      <c r="G20" s="12"/>
      <c r="H20" s="12"/>
      <c r="I20" s="13">
        <f>SUM(I17:I19)</f>
        <v>1424160.4</v>
      </c>
    </row>
    <row r="21" ht="13.5" thickBot="1"/>
    <row r="22" spans="2:9" ht="13.5" thickBot="1">
      <c r="B22" s="3" t="s">
        <v>17</v>
      </c>
      <c r="C22" s="4"/>
      <c r="D22" s="4"/>
      <c r="E22" s="4"/>
      <c r="F22" s="4"/>
      <c r="G22" s="4"/>
      <c r="H22" s="4"/>
      <c r="I22" s="5"/>
    </row>
    <row r="23" spans="2:9" ht="13.5" hidden="1" thickBot="1">
      <c r="B23" s="6" t="s">
        <v>4</v>
      </c>
      <c r="C23" s="7"/>
      <c r="D23" s="7"/>
      <c r="E23" s="7"/>
      <c r="F23" s="7"/>
      <c r="G23" s="7"/>
      <c r="H23" s="7"/>
      <c r="I23" s="8">
        <v>2561678.49</v>
      </c>
    </row>
    <row r="24" spans="2:9" ht="13.5" hidden="1" thickBot="1">
      <c r="B24" s="6" t="s">
        <v>5</v>
      </c>
      <c r="C24" s="7"/>
      <c r="D24" s="7"/>
      <c r="E24" s="7"/>
      <c r="F24" s="7"/>
      <c r="G24" s="7"/>
      <c r="H24" s="7"/>
      <c r="I24" s="8">
        <v>0</v>
      </c>
    </row>
    <row r="25" spans="2:9" ht="13.5" hidden="1" thickBot="1">
      <c r="B25" s="6" t="s">
        <v>6</v>
      </c>
      <c r="C25" s="7"/>
      <c r="D25" s="7"/>
      <c r="E25" s="7"/>
      <c r="F25" s="7"/>
      <c r="G25" s="7"/>
      <c r="H25" s="7"/>
      <c r="I25" s="8">
        <v>-31906.91</v>
      </c>
    </row>
    <row r="26" spans="2:9" ht="13.5" hidden="1" thickBot="1">
      <c r="B26" s="6" t="s">
        <v>7</v>
      </c>
      <c r="C26" s="7"/>
      <c r="D26" s="7"/>
      <c r="E26" s="7"/>
      <c r="F26" s="7"/>
      <c r="G26" s="7"/>
      <c r="H26" s="7"/>
      <c r="I26" s="9">
        <f>SUM(I23:I25)</f>
        <v>2529771.58</v>
      </c>
    </row>
    <row r="27" spans="2:9" ht="13.5" thickBot="1">
      <c r="B27" s="10"/>
      <c r="C27" s="11"/>
      <c r="D27" s="12" t="s">
        <v>18</v>
      </c>
      <c r="E27" s="12"/>
      <c r="F27" s="12"/>
      <c r="G27" s="12"/>
      <c r="H27" s="12"/>
      <c r="I27" s="13">
        <f>SUM(I26:I26)</f>
        <v>2529771.58</v>
      </c>
    </row>
    <row r="28" ht="13.5" thickBot="1"/>
    <row r="29" spans="2:9" ht="13.5" thickBot="1">
      <c r="B29" s="3" t="s">
        <v>19</v>
      </c>
      <c r="C29" s="4"/>
      <c r="D29" s="4"/>
      <c r="E29" s="4"/>
      <c r="F29" s="4"/>
      <c r="G29" s="4"/>
      <c r="H29" s="4"/>
      <c r="I29" s="5"/>
    </row>
    <row r="30" spans="2:9" ht="13.5" hidden="1" thickBot="1">
      <c r="B30" s="6" t="s">
        <v>4</v>
      </c>
      <c r="C30" s="7"/>
      <c r="D30" s="7"/>
      <c r="E30" s="7"/>
      <c r="F30" s="7"/>
      <c r="G30" s="7"/>
      <c r="H30" s="7"/>
      <c r="I30" s="8">
        <v>2167232.16</v>
      </c>
    </row>
    <row r="31" spans="2:9" ht="13.5" hidden="1" thickBot="1">
      <c r="B31" s="6" t="s">
        <v>5</v>
      </c>
      <c r="C31" s="7"/>
      <c r="D31" s="7"/>
      <c r="E31" s="7"/>
      <c r="F31" s="7"/>
      <c r="G31" s="7"/>
      <c r="H31" s="7"/>
      <c r="I31" s="8">
        <v>0</v>
      </c>
    </row>
    <row r="32" spans="2:9" ht="13.5" hidden="1" thickBot="1">
      <c r="B32" s="6" t="s">
        <v>6</v>
      </c>
      <c r="C32" s="7"/>
      <c r="D32" s="7"/>
      <c r="E32" s="7"/>
      <c r="F32" s="7"/>
      <c r="G32" s="7"/>
      <c r="H32" s="7"/>
      <c r="I32" s="8">
        <v>-62416.29</v>
      </c>
    </row>
    <row r="33" spans="2:9" ht="13.5" hidden="1" thickBot="1">
      <c r="B33" s="6" t="s">
        <v>7</v>
      </c>
      <c r="C33" s="7"/>
      <c r="D33" s="7"/>
      <c r="E33" s="7"/>
      <c r="F33" s="7"/>
      <c r="G33" s="7"/>
      <c r="H33" s="7"/>
      <c r="I33" s="9">
        <f>SUM(I30:I32)</f>
        <v>2104815.87</v>
      </c>
    </row>
    <row r="34" spans="2:9" ht="13.5" thickBot="1">
      <c r="B34" s="10"/>
      <c r="C34" s="11"/>
      <c r="D34" s="12" t="s">
        <v>20</v>
      </c>
      <c r="E34" s="12"/>
      <c r="F34" s="12"/>
      <c r="G34" s="12"/>
      <c r="H34" s="12"/>
      <c r="I34" s="13">
        <f>SUM(I33:I33)</f>
        <v>2104815.87</v>
      </c>
    </row>
    <row r="35" ht="13.5" thickBot="1"/>
    <row r="36" spans="2:9" ht="13.5" thickBot="1">
      <c r="B36" s="17" t="s">
        <v>21</v>
      </c>
      <c r="C36" s="17"/>
      <c r="D36" s="17"/>
      <c r="E36" s="17"/>
      <c r="F36" s="17"/>
      <c r="G36" s="17"/>
      <c r="H36" s="17"/>
      <c r="I36" s="13">
        <f>I11+I20+I27+I34</f>
        <v>12822152.96</v>
      </c>
    </row>
    <row r="38" spans="2:9" ht="12.75">
      <c r="B38" s="24" t="s">
        <v>33</v>
      </c>
      <c r="C38" s="25"/>
      <c r="D38" s="24"/>
      <c r="E38" s="24"/>
      <c r="F38" s="24"/>
      <c r="G38" s="24"/>
      <c r="H38" s="18"/>
      <c r="I38" s="26">
        <f>SUM(I36:I37)</f>
        <v>12822152.96</v>
      </c>
    </row>
    <row r="40" spans="2:8" ht="12.75">
      <c r="B40" s="27" t="s">
        <v>34</v>
      </c>
      <c r="C40" s="27"/>
      <c r="D40" s="27"/>
      <c r="E40" s="27"/>
      <c r="F40" s="27"/>
      <c r="G40" s="28"/>
      <c r="H40" s="29"/>
    </row>
    <row r="41" spans="2:7" ht="12.75">
      <c r="B41" t="s">
        <v>62</v>
      </c>
      <c r="G41" s="30"/>
    </row>
    <row r="42" ht="13.5" thickBot="1"/>
    <row r="43" spans="2:9" ht="12.75">
      <c r="B43" s="31" t="s">
        <v>36</v>
      </c>
      <c r="C43" s="32"/>
      <c r="D43" s="4"/>
      <c r="E43" s="4"/>
      <c r="F43" s="4"/>
      <c r="G43" s="33">
        <f>I36</f>
        <v>12822152.96</v>
      </c>
      <c r="H43" s="4"/>
      <c r="I43" s="5"/>
    </row>
    <row r="44" spans="2:9" ht="12.75">
      <c r="B44" s="34" t="s">
        <v>63</v>
      </c>
      <c r="C44" s="35"/>
      <c r="D44" s="36"/>
      <c r="E44" s="37"/>
      <c r="F44" s="37"/>
      <c r="G44" s="38">
        <f>I38</f>
        <v>12822152.96</v>
      </c>
      <c r="H44" s="39"/>
      <c r="I44" s="40"/>
    </row>
    <row r="45" spans="2:9" ht="13.5" thickBot="1">
      <c r="B45" s="41" t="s">
        <v>38</v>
      </c>
      <c r="C45" s="42"/>
      <c r="D45" s="39"/>
      <c r="E45" s="39"/>
      <c r="F45" s="39"/>
      <c r="G45" s="43">
        <f>G43-G44</f>
        <v>0</v>
      </c>
      <c r="H45" s="39"/>
      <c r="I45" s="40"/>
    </row>
    <row r="46" spans="2:9" ht="13.5" thickBot="1">
      <c r="B46" s="44" t="s">
        <v>39</v>
      </c>
      <c r="C46" s="45"/>
      <c r="D46" s="46"/>
      <c r="E46" s="47"/>
      <c r="F46" s="47"/>
      <c r="G46" s="48">
        <f>G45</f>
        <v>0</v>
      </c>
      <c r="H46" s="49"/>
      <c r="I46" s="50">
        <f>G46</f>
        <v>0</v>
      </c>
    </row>
    <row r="47" ht="12.75">
      <c r="I47" s="17"/>
    </row>
    <row r="48" spans="2:9" ht="12.75">
      <c r="B48" s="51" t="s">
        <v>64</v>
      </c>
      <c r="C48" s="1"/>
      <c r="D48" s="1"/>
      <c r="E48" s="1"/>
      <c r="F48" s="1"/>
      <c r="I48" s="23">
        <f>SUM(I38:I47)</f>
        <v>12822152.96</v>
      </c>
    </row>
    <row r="50" spans="2:7" ht="12.75">
      <c r="B50" s="27" t="s">
        <v>41</v>
      </c>
      <c r="C50" s="27"/>
      <c r="D50" s="27"/>
      <c r="E50" s="27"/>
      <c r="F50" s="27"/>
      <c r="G50" s="28"/>
    </row>
    <row r="51" ht="12.75">
      <c r="B51" s="52"/>
    </row>
    <row r="52" spans="2:7" ht="12.75">
      <c r="B52" s="52" t="s">
        <v>42</v>
      </c>
      <c r="C52" s="52"/>
      <c r="D52" s="52"/>
      <c r="E52" s="52"/>
      <c r="F52" s="52"/>
      <c r="G52" s="52"/>
    </row>
    <row r="53" spans="2:7" ht="12.75">
      <c r="B53" s="52" t="s">
        <v>43</v>
      </c>
      <c r="C53" s="52"/>
      <c r="D53" s="52"/>
      <c r="E53" s="52"/>
      <c r="F53" s="52"/>
      <c r="G53" s="52"/>
    </row>
    <row r="54" spans="2:7" ht="12.75">
      <c r="B54" s="52" t="s">
        <v>44</v>
      </c>
      <c r="C54" s="52"/>
      <c r="D54" s="52"/>
      <c r="E54" s="52"/>
      <c r="F54" s="52"/>
      <c r="G54" s="52"/>
    </row>
    <row r="55" spans="2:7" ht="12.75">
      <c r="B55" s="52"/>
      <c r="C55" s="52"/>
      <c r="D55" s="52"/>
      <c r="E55" s="52"/>
      <c r="F55" s="52"/>
      <c r="G55" s="52"/>
    </row>
    <row r="56" spans="2:7" ht="12.75">
      <c r="B56" s="52"/>
      <c r="C56" s="52"/>
      <c r="D56" s="52"/>
      <c r="E56" s="52"/>
      <c r="F56" s="52"/>
      <c r="G56" s="52"/>
    </row>
    <row r="57" spans="2:4" ht="12.75">
      <c r="B57" s="53" t="s">
        <v>45</v>
      </c>
      <c r="C57" s="54"/>
      <c r="D57" s="39"/>
    </row>
    <row r="58" spans="2:4" ht="12.75">
      <c r="B58" s="55" t="s">
        <v>46</v>
      </c>
      <c r="C58" s="56"/>
      <c r="D58" s="57">
        <v>11813</v>
      </c>
    </row>
    <row r="59" spans="2:4" ht="12.75">
      <c r="B59" s="58" t="s">
        <v>47</v>
      </c>
      <c r="C59" s="59"/>
      <c r="D59" s="60">
        <v>11713</v>
      </c>
    </row>
    <row r="60" spans="2:4" ht="13.5" thickBot="1">
      <c r="B60" s="61" t="s">
        <v>48</v>
      </c>
      <c r="C60" s="54"/>
      <c r="D60" s="62">
        <f>(D58+D59)/2</f>
        <v>11763</v>
      </c>
    </row>
    <row r="61" spans="2:9" ht="12.75">
      <c r="B61" s="52"/>
      <c r="F61" s="63"/>
      <c r="G61" s="64" t="s">
        <v>49</v>
      </c>
      <c r="H61" s="64"/>
      <c r="I61" s="65"/>
    </row>
    <row r="62" spans="2:9" ht="13.5" thickBot="1">
      <c r="B62" s="53" t="s">
        <v>45</v>
      </c>
      <c r="C62" s="54"/>
      <c r="D62" s="39"/>
      <c r="F62" s="66">
        <f>D65-D60</f>
        <v>-158.5</v>
      </c>
      <c r="G62" s="52" t="s">
        <v>50</v>
      </c>
      <c r="H62" s="67"/>
      <c r="I62" s="40"/>
    </row>
    <row r="63" spans="2:9" ht="13.5" thickBot="1">
      <c r="B63" s="55" t="s">
        <v>51</v>
      </c>
      <c r="C63" s="56"/>
      <c r="D63" s="68">
        <f>11479+201</f>
        <v>11680</v>
      </c>
      <c r="F63" s="69">
        <f>F62/D60*100</f>
        <v>-1.3474453795800392</v>
      </c>
      <c r="G63" s="70" t="s">
        <v>52</v>
      </c>
      <c r="H63" s="71"/>
      <c r="I63" s="50">
        <f>I48*F63/100</f>
        <v>-172771.50762220524</v>
      </c>
    </row>
    <row r="64" spans="2:9" ht="12.75">
      <c r="B64" s="58" t="s">
        <v>53</v>
      </c>
      <c r="C64" s="59"/>
      <c r="D64" s="72">
        <f>11306+223</f>
        <v>11529</v>
      </c>
      <c r="E64" s="52"/>
      <c r="F64" s="52"/>
      <c r="G64" s="52"/>
      <c r="H64" s="52"/>
      <c r="I64" s="14"/>
    </row>
    <row r="65" spans="2:9" ht="12.75">
      <c r="B65" s="61" t="s">
        <v>48</v>
      </c>
      <c r="C65" s="54"/>
      <c r="D65" s="73">
        <f>(D63+D64)/2</f>
        <v>11604.5</v>
      </c>
      <c r="E65" s="52"/>
      <c r="F65" s="52"/>
      <c r="G65" s="52"/>
      <c r="H65" s="52"/>
      <c r="I65" s="14"/>
    </row>
    <row r="66" spans="2:9" ht="13.5" thickBot="1">
      <c r="B66" s="67"/>
      <c r="C66" s="39"/>
      <c r="D66" s="74"/>
      <c r="E66" s="52"/>
      <c r="F66" s="52"/>
      <c r="G66" s="52"/>
      <c r="H66" s="52"/>
      <c r="I66" s="14"/>
    </row>
    <row r="67" spans="2:9" ht="13.5" thickBot="1">
      <c r="B67" s="24" t="s">
        <v>58</v>
      </c>
      <c r="C67" s="25"/>
      <c r="D67" s="24"/>
      <c r="E67" s="24"/>
      <c r="F67" s="24"/>
      <c r="G67" s="24"/>
      <c r="H67" s="18"/>
      <c r="I67" s="13">
        <f>SUM(I48:I65)</f>
        <v>12649381.452377796</v>
      </c>
    </row>
  </sheetData>
  <mergeCells count="1">
    <mergeCell ref="B2:H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M97"/>
  <sheetViews>
    <sheetView workbookViewId="0" topLeftCell="A1">
      <selection activeCell="A1" sqref="A1:IV16384"/>
    </sheetView>
  </sheetViews>
  <sheetFormatPr defaultColWidth="9.140625" defaultRowHeight="12.75"/>
  <cols>
    <col min="7" max="7" width="37.28125" style="0" customWidth="1"/>
    <col min="8" max="8" width="11.00390625" style="0" customWidth="1"/>
    <col min="9" max="9" width="17.28125" style="0" customWidth="1"/>
  </cols>
  <sheetData>
    <row r="1" ht="12.75">
      <c r="I1" s="1" t="s">
        <v>65</v>
      </c>
    </row>
    <row r="2" ht="12.75">
      <c r="I2" s="1"/>
    </row>
    <row r="3" spans="2:8" ht="50.25" customHeight="1">
      <c r="B3" s="75" t="s">
        <v>1</v>
      </c>
      <c r="C3" s="75"/>
      <c r="D3" s="75"/>
      <c r="E3" s="75"/>
      <c r="F3" s="75"/>
      <c r="G3" s="75"/>
      <c r="H3" s="75"/>
    </row>
    <row r="5" ht="12.75">
      <c r="I5" s="2" t="s">
        <v>2</v>
      </c>
    </row>
    <row r="6" ht="13.5" thickBot="1"/>
    <row r="7" spans="2:9" ht="13.5" thickBot="1">
      <c r="B7" s="3" t="s">
        <v>3</v>
      </c>
      <c r="C7" s="4"/>
      <c r="D7" s="4"/>
      <c r="E7" s="4"/>
      <c r="F7" s="4"/>
      <c r="G7" s="4"/>
      <c r="H7" s="4"/>
      <c r="I7" s="5"/>
    </row>
    <row r="8" spans="2:9" ht="13.5" hidden="1" thickBot="1">
      <c r="B8" s="6" t="s">
        <v>4</v>
      </c>
      <c r="C8" s="7"/>
      <c r="D8" s="7"/>
      <c r="E8" s="7"/>
      <c r="F8" s="7"/>
      <c r="G8" s="7"/>
      <c r="H8" s="7"/>
      <c r="I8" s="8">
        <v>22506825.16</v>
      </c>
    </row>
    <row r="9" spans="2:9" ht="13.5" hidden="1" thickBot="1">
      <c r="B9" s="6" t="s">
        <v>5</v>
      </c>
      <c r="C9" s="7"/>
      <c r="D9" s="7"/>
      <c r="E9" s="7"/>
      <c r="F9" s="7"/>
      <c r="G9" s="7"/>
      <c r="H9" s="7"/>
      <c r="I9" s="8">
        <v>-329380.37</v>
      </c>
    </row>
    <row r="10" spans="2:9" ht="13.5" hidden="1" thickBot="1">
      <c r="B10" s="6" t="s">
        <v>6</v>
      </c>
      <c r="C10" s="7"/>
      <c r="D10" s="7"/>
      <c r="E10" s="7"/>
      <c r="F10" s="7"/>
      <c r="G10" s="7"/>
      <c r="H10" s="7"/>
      <c r="I10" s="8">
        <v>-93890.86</v>
      </c>
    </row>
    <row r="11" spans="2:9" ht="13.5" hidden="1" thickBot="1">
      <c r="B11" s="6" t="s">
        <v>7</v>
      </c>
      <c r="C11" s="7"/>
      <c r="D11" s="7"/>
      <c r="E11" s="7"/>
      <c r="F11" s="7"/>
      <c r="G11" s="7"/>
      <c r="H11" s="7"/>
      <c r="I11" s="9">
        <f>SUM(I8:I10)</f>
        <v>22083553.93</v>
      </c>
    </row>
    <row r="12" spans="2:9" ht="13.5" hidden="1" thickBot="1">
      <c r="B12" s="6" t="s">
        <v>8</v>
      </c>
      <c r="C12" s="7"/>
      <c r="D12" s="7"/>
      <c r="E12" s="7"/>
      <c r="F12" s="7"/>
      <c r="G12" s="7"/>
      <c r="H12" s="7"/>
      <c r="I12" s="8">
        <v>29290.11</v>
      </c>
    </row>
    <row r="13" spans="2:9" ht="13.5" hidden="1" thickBot="1">
      <c r="B13" s="6" t="s">
        <v>9</v>
      </c>
      <c r="C13" s="7"/>
      <c r="D13" s="7"/>
      <c r="E13" s="7"/>
      <c r="F13" s="7"/>
      <c r="G13" s="7"/>
      <c r="H13" s="7"/>
      <c r="I13" s="8">
        <v>86795.8</v>
      </c>
    </row>
    <row r="14" spans="2:9" ht="13.5" hidden="1" thickBot="1">
      <c r="B14" s="6" t="s">
        <v>10</v>
      </c>
      <c r="C14" s="7"/>
      <c r="D14" s="7"/>
      <c r="E14" s="7"/>
      <c r="F14" s="7"/>
      <c r="G14" s="7"/>
      <c r="H14" s="7"/>
      <c r="I14" s="8">
        <v>58123.61</v>
      </c>
    </row>
    <row r="15" spans="2:9" ht="13.5" hidden="1" thickBot="1">
      <c r="B15" s="6" t="s">
        <v>11</v>
      </c>
      <c r="C15" s="7"/>
      <c r="D15" s="7"/>
      <c r="E15" s="7"/>
      <c r="F15" s="7"/>
      <c r="G15" s="7"/>
      <c r="H15" s="7"/>
      <c r="I15" s="8">
        <v>62140.07</v>
      </c>
    </row>
    <row r="16" spans="2:9" ht="13.5" thickBot="1">
      <c r="B16" s="10"/>
      <c r="C16" s="11"/>
      <c r="D16" s="12" t="s">
        <v>12</v>
      </c>
      <c r="E16" s="12"/>
      <c r="F16" s="12"/>
      <c r="G16" s="12"/>
      <c r="H16" s="12"/>
      <c r="I16" s="13">
        <f>SUM(I11:I15)</f>
        <v>22319903.52</v>
      </c>
    </row>
    <row r="17" ht="13.5" thickBot="1"/>
    <row r="18" spans="2:9" ht="13.5" thickBot="1">
      <c r="B18" s="3" t="s">
        <v>13</v>
      </c>
      <c r="C18" s="4"/>
      <c r="D18" s="4"/>
      <c r="E18" s="4"/>
      <c r="F18" s="4"/>
      <c r="G18" s="4"/>
      <c r="H18" s="4"/>
      <c r="I18" s="5"/>
    </row>
    <row r="19" spans="2:9" ht="13.5" hidden="1" thickBot="1">
      <c r="B19" s="6" t="s">
        <v>4</v>
      </c>
      <c r="C19" s="7"/>
      <c r="D19" s="7"/>
      <c r="E19" s="7"/>
      <c r="F19" s="7"/>
      <c r="G19" s="7"/>
      <c r="H19" s="7"/>
      <c r="I19" s="8">
        <v>10397801</v>
      </c>
    </row>
    <row r="20" spans="2:9" ht="13.5" hidden="1" thickBot="1">
      <c r="B20" s="6" t="s">
        <v>5</v>
      </c>
      <c r="C20" s="7"/>
      <c r="D20" s="7"/>
      <c r="E20" s="7"/>
      <c r="F20" s="7"/>
      <c r="G20" s="7"/>
      <c r="H20" s="7"/>
      <c r="I20" s="8">
        <v>-63256.87</v>
      </c>
    </row>
    <row r="21" spans="2:9" ht="13.5" hidden="1" thickBot="1">
      <c r="B21" s="6" t="s">
        <v>6</v>
      </c>
      <c r="C21" s="7"/>
      <c r="D21" s="7"/>
      <c r="E21" s="7"/>
      <c r="F21" s="7"/>
      <c r="G21" s="7"/>
      <c r="H21" s="7"/>
      <c r="I21" s="8">
        <v>-260923.72</v>
      </c>
    </row>
    <row r="22" spans="2:9" ht="13.5" hidden="1" thickBot="1">
      <c r="B22" s="6" t="s">
        <v>7</v>
      </c>
      <c r="C22" s="7"/>
      <c r="D22" s="7"/>
      <c r="E22" s="7"/>
      <c r="F22" s="7"/>
      <c r="G22" s="7"/>
      <c r="H22" s="7"/>
      <c r="I22" s="9">
        <f>SUM(I19:I21)</f>
        <v>10073620.41</v>
      </c>
    </row>
    <row r="23" spans="2:13" ht="13.5" hidden="1" thickBot="1">
      <c r="B23" s="6" t="s">
        <v>8</v>
      </c>
      <c r="C23" s="7"/>
      <c r="D23" s="7"/>
      <c r="E23" s="7"/>
      <c r="F23" s="7"/>
      <c r="G23" s="7"/>
      <c r="H23" s="7"/>
      <c r="I23" s="8">
        <v>16003.53</v>
      </c>
      <c r="M23" t="s">
        <v>14</v>
      </c>
    </row>
    <row r="24" spans="2:9" ht="13.5" hidden="1" thickBot="1">
      <c r="B24" s="6" t="s">
        <v>9</v>
      </c>
      <c r="C24" s="7"/>
      <c r="D24" s="7"/>
      <c r="E24" s="7"/>
      <c r="F24" s="7"/>
      <c r="G24" s="7"/>
      <c r="H24" s="7"/>
      <c r="I24" s="8">
        <v>35719.88</v>
      </c>
    </row>
    <row r="25" spans="2:9" ht="13.5" hidden="1" thickBot="1">
      <c r="B25" s="6" t="s">
        <v>15</v>
      </c>
      <c r="C25" s="7"/>
      <c r="D25" s="7"/>
      <c r="E25" s="7"/>
      <c r="F25" s="7"/>
      <c r="G25" s="7"/>
      <c r="H25" s="14"/>
      <c r="I25" s="15">
        <v>-31848.72</v>
      </c>
    </row>
    <row r="26" spans="2:9" ht="13.5" hidden="1" thickBot="1">
      <c r="B26" s="16" t="s">
        <v>10</v>
      </c>
      <c r="C26" s="14"/>
      <c r="D26" s="14"/>
      <c r="E26" s="14"/>
      <c r="F26" s="14"/>
      <c r="G26" s="14"/>
      <c r="H26" s="14"/>
      <c r="I26" s="15">
        <v>13451.21</v>
      </c>
    </row>
    <row r="27" spans="2:9" ht="13.5" hidden="1" thickBot="1">
      <c r="B27" s="6" t="s">
        <v>11</v>
      </c>
      <c r="C27" s="14"/>
      <c r="D27" s="14"/>
      <c r="E27" s="14"/>
      <c r="F27" s="14"/>
      <c r="G27" s="14"/>
      <c r="H27" s="14"/>
      <c r="I27" s="15">
        <v>26625.07</v>
      </c>
    </row>
    <row r="28" spans="2:9" ht="13.5" thickBot="1">
      <c r="B28" s="10"/>
      <c r="C28" s="11"/>
      <c r="D28" s="12" t="s">
        <v>16</v>
      </c>
      <c r="E28" s="12"/>
      <c r="F28" s="12"/>
      <c r="G28" s="12"/>
      <c r="H28" s="12"/>
      <c r="I28" s="13">
        <f>SUM(I22:I27)</f>
        <v>10133571.38</v>
      </c>
    </row>
    <row r="29" ht="13.5" thickBot="1"/>
    <row r="30" spans="2:9" ht="13.5" thickBot="1">
      <c r="B30" s="3" t="s">
        <v>17</v>
      </c>
      <c r="C30" s="4"/>
      <c r="D30" s="4"/>
      <c r="E30" s="4"/>
      <c r="F30" s="4"/>
      <c r="G30" s="4"/>
      <c r="H30" s="4"/>
      <c r="I30" s="5"/>
    </row>
    <row r="31" spans="2:9" ht="13.5" hidden="1" thickBot="1">
      <c r="B31" s="6" t="s">
        <v>4</v>
      </c>
      <c r="C31" s="7"/>
      <c r="D31" s="7"/>
      <c r="E31" s="7"/>
      <c r="F31" s="7"/>
      <c r="G31" s="7"/>
      <c r="H31" s="7"/>
      <c r="I31" s="8">
        <v>7728024.19</v>
      </c>
    </row>
    <row r="32" spans="2:9" ht="13.5" hidden="1" thickBot="1">
      <c r="B32" s="6" t="s">
        <v>5</v>
      </c>
      <c r="C32" s="7"/>
      <c r="D32" s="7"/>
      <c r="E32" s="7"/>
      <c r="F32" s="7"/>
      <c r="G32" s="7"/>
      <c r="H32" s="7"/>
      <c r="I32" s="8">
        <v>-271813.54</v>
      </c>
    </row>
    <row r="33" spans="2:9" ht="13.5" hidden="1" thickBot="1">
      <c r="B33" s="6" t="s">
        <v>6</v>
      </c>
      <c r="C33" s="7"/>
      <c r="D33" s="7"/>
      <c r="E33" s="7"/>
      <c r="F33" s="7"/>
      <c r="G33" s="7"/>
      <c r="H33" s="7"/>
      <c r="I33" s="8">
        <v>-82220.31</v>
      </c>
    </row>
    <row r="34" spans="2:9" ht="13.5" hidden="1" thickBot="1">
      <c r="B34" s="6" t="s">
        <v>7</v>
      </c>
      <c r="C34" s="7"/>
      <c r="D34" s="7"/>
      <c r="E34" s="7"/>
      <c r="F34" s="7"/>
      <c r="G34" s="7"/>
      <c r="H34" s="7"/>
      <c r="I34" s="9">
        <f>SUM(I31:I33)</f>
        <v>7373990.340000001</v>
      </c>
    </row>
    <row r="35" spans="2:12" ht="13.5" hidden="1" thickBot="1">
      <c r="B35" s="6" t="s">
        <v>8</v>
      </c>
      <c r="C35" s="7"/>
      <c r="D35" s="7"/>
      <c r="E35" s="7"/>
      <c r="F35" s="7"/>
      <c r="G35" s="7"/>
      <c r="H35" s="7"/>
      <c r="I35" s="8">
        <v>4955.92</v>
      </c>
      <c r="L35" t="s">
        <v>14</v>
      </c>
    </row>
    <row r="36" spans="2:9" ht="13.5" hidden="1" thickBot="1">
      <c r="B36" s="6" t="s">
        <v>9</v>
      </c>
      <c r="C36" s="7"/>
      <c r="D36" s="7"/>
      <c r="E36" s="7"/>
      <c r="F36" s="7"/>
      <c r="G36" s="7"/>
      <c r="H36" s="7"/>
      <c r="I36" s="8">
        <v>22465.88</v>
      </c>
    </row>
    <row r="37" spans="2:9" ht="13.5" hidden="1" thickBot="1">
      <c r="B37" s="6" t="s">
        <v>10</v>
      </c>
      <c r="C37" s="7"/>
      <c r="D37" s="7"/>
      <c r="E37" s="7"/>
      <c r="F37" s="7"/>
      <c r="G37" s="7"/>
      <c r="H37" s="7"/>
      <c r="I37" s="8">
        <v>6307.53</v>
      </c>
    </row>
    <row r="38" spans="2:9" ht="13.5" hidden="1" thickBot="1">
      <c r="B38" s="6" t="s">
        <v>11</v>
      </c>
      <c r="C38" s="14"/>
      <c r="D38" s="14"/>
      <c r="E38" s="14"/>
      <c r="F38" s="14"/>
      <c r="G38" s="7"/>
      <c r="H38" s="7"/>
      <c r="I38" s="8">
        <v>19005.61</v>
      </c>
    </row>
    <row r="39" spans="2:9" ht="13.5" thickBot="1">
      <c r="B39" s="10"/>
      <c r="C39" s="11"/>
      <c r="D39" s="12" t="s">
        <v>18</v>
      </c>
      <c r="E39" s="12"/>
      <c r="F39" s="12"/>
      <c r="G39" s="12"/>
      <c r="H39" s="12"/>
      <c r="I39" s="13">
        <f>SUM(I34:I38)</f>
        <v>7426725.280000001</v>
      </c>
    </row>
    <row r="40" ht="13.5" thickBot="1"/>
    <row r="41" spans="2:9" ht="13.5" thickBot="1">
      <c r="B41" s="3" t="s">
        <v>19</v>
      </c>
      <c r="C41" s="4"/>
      <c r="D41" s="4"/>
      <c r="E41" s="4"/>
      <c r="F41" s="4"/>
      <c r="G41" s="4"/>
      <c r="H41" s="4"/>
      <c r="I41" s="5"/>
    </row>
    <row r="42" spans="2:9" ht="13.5" hidden="1" thickBot="1">
      <c r="B42" s="6" t="s">
        <v>4</v>
      </c>
      <c r="C42" s="7"/>
      <c r="D42" s="7"/>
      <c r="E42" s="7"/>
      <c r="F42" s="7"/>
      <c r="G42" s="7"/>
      <c r="H42" s="7"/>
      <c r="I42" s="8">
        <v>8182351.88</v>
      </c>
    </row>
    <row r="43" spans="2:9" ht="13.5" hidden="1" thickBot="1">
      <c r="B43" s="6" t="s">
        <v>5</v>
      </c>
      <c r="C43" s="7"/>
      <c r="D43" s="7"/>
      <c r="E43" s="7"/>
      <c r="F43" s="7"/>
      <c r="G43" s="7"/>
      <c r="H43" s="7"/>
      <c r="I43" s="8">
        <v>-81711.78</v>
      </c>
    </row>
    <row r="44" spans="2:9" ht="13.5" hidden="1" thickBot="1">
      <c r="B44" s="6" t="s">
        <v>6</v>
      </c>
      <c r="C44" s="7"/>
      <c r="D44" s="7"/>
      <c r="E44" s="7"/>
      <c r="F44" s="7"/>
      <c r="G44" s="7"/>
      <c r="H44" s="7"/>
      <c r="I44" s="8">
        <v>-233298.43</v>
      </c>
    </row>
    <row r="45" spans="2:9" ht="13.5" hidden="1" thickBot="1">
      <c r="B45" s="6" t="s">
        <v>7</v>
      </c>
      <c r="C45" s="7"/>
      <c r="D45" s="7"/>
      <c r="E45" s="7"/>
      <c r="F45" s="7"/>
      <c r="G45" s="7"/>
      <c r="H45" s="7"/>
      <c r="I45" s="9">
        <f>SUM(I42:I44)</f>
        <v>7867341.67</v>
      </c>
    </row>
    <row r="46" spans="2:9" ht="13.5" hidden="1" thickBot="1">
      <c r="B46" s="6" t="s">
        <v>8</v>
      </c>
      <c r="C46" s="7"/>
      <c r="D46" s="7"/>
      <c r="E46" s="7"/>
      <c r="F46" s="7"/>
      <c r="G46" s="7"/>
      <c r="H46" s="7"/>
      <c r="I46" s="8">
        <v>6902.41</v>
      </c>
    </row>
    <row r="47" spans="2:9" ht="13.5" hidden="1" thickBot="1">
      <c r="B47" s="6" t="s">
        <v>9</v>
      </c>
      <c r="C47" s="7"/>
      <c r="D47" s="7"/>
      <c r="E47" s="7"/>
      <c r="F47" s="7"/>
      <c r="G47" s="7"/>
      <c r="H47" s="7"/>
      <c r="I47" s="8">
        <v>24120.55</v>
      </c>
    </row>
    <row r="48" spans="2:9" ht="13.5" hidden="1" thickBot="1">
      <c r="B48" s="6" t="s">
        <v>10</v>
      </c>
      <c r="C48" s="7"/>
      <c r="D48" s="7"/>
      <c r="E48" s="7"/>
      <c r="F48" s="7"/>
      <c r="G48" s="7"/>
      <c r="H48" s="7"/>
      <c r="I48" s="8">
        <v>19875.82</v>
      </c>
    </row>
    <row r="49" spans="2:9" ht="13.5" hidden="1" thickBot="1">
      <c r="B49" s="6" t="s">
        <v>11</v>
      </c>
      <c r="C49" s="14"/>
      <c r="D49" s="14"/>
      <c r="E49" s="14"/>
      <c r="F49" s="14"/>
      <c r="G49" s="7"/>
      <c r="H49" s="7"/>
      <c r="I49" s="8">
        <v>24946.95</v>
      </c>
    </row>
    <row r="50" spans="2:9" ht="13.5" thickBot="1">
      <c r="B50" s="10"/>
      <c r="C50" s="11"/>
      <c r="D50" s="12" t="s">
        <v>20</v>
      </c>
      <c r="E50" s="12"/>
      <c r="F50" s="12"/>
      <c r="G50" s="12"/>
      <c r="H50" s="12"/>
      <c r="I50" s="13">
        <f>SUM(I45:I49)</f>
        <v>7943187.4</v>
      </c>
    </row>
    <row r="51" ht="13.5" thickBot="1"/>
    <row r="52" spans="2:9" ht="13.5" thickBot="1">
      <c r="B52" s="17" t="s">
        <v>21</v>
      </c>
      <c r="C52" s="17"/>
      <c r="D52" s="17"/>
      <c r="E52" s="17"/>
      <c r="F52" s="17"/>
      <c r="G52" s="17"/>
      <c r="H52" s="17"/>
      <c r="I52" s="13">
        <f>I16+I28+I39+I50</f>
        <v>47823387.58</v>
      </c>
    </row>
    <row r="54" spans="2:9" ht="12.75">
      <c r="B54" t="s">
        <v>22</v>
      </c>
      <c r="E54" s="18" t="s">
        <v>23</v>
      </c>
      <c r="F54" s="18"/>
      <c r="G54" s="18"/>
      <c r="H54" s="19">
        <v>61335.08</v>
      </c>
      <c r="I54" s="18" t="s">
        <v>24</v>
      </c>
    </row>
    <row r="55" spans="2:10" ht="12.75">
      <c r="B55" t="s">
        <v>22</v>
      </c>
      <c r="E55" s="18" t="s">
        <v>25</v>
      </c>
      <c r="F55" s="18"/>
      <c r="G55" s="18"/>
      <c r="H55" s="19">
        <v>40154.98</v>
      </c>
      <c r="I55" s="18" t="s">
        <v>24</v>
      </c>
      <c r="J55" s="7"/>
    </row>
    <row r="56" spans="2:9" ht="12.75">
      <c r="B56" t="s">
        <v>26</v>
      </c>
      <c r="E56" s="18" t="s">
        <v>27</v>
      </c>
      <c r="F56" s="18"/>
      <c r="G56" s="18"/>
      <c r="H56" s="19">
        <v>20761.57</v>
      </c>
      <c r="I56" s="18" t="s">
        <v>24</v>
      </c>
    </row>
    <row r="57" spans="2:9" ht="12.75">
      <c r="B57" t="s">
        <v>26</v>
      </c>
      <c r="E57" s="18" t="s">
        <v>25</v>
      </c>
      <c r="F57" s="18"/>
      <c r="G57" s="18"/>
      <c r="H57" s="19">
        <v>17501.01</v>
      </c>
      <c r="I57" s="18" t="s">
        <v>24</v>
      </c>
    </row>
    <row r="58" spans="2:9" ht="12.75">
      <c r="B58" t="s">
        <v>28</v>
      </c>
      <c r="E58" s="18" t="s">
        <v>23</v>
      </c>
      <c r="F58" s="18"/>
      <c r="G58" s="18"/>
      <c r="H58" s="19">
        <v>11917.17</v>
      </c>
      <c r="I58" s="18" t="s">
        <v>24</v>
      </c>
    </row>
    <row r="59" spans="2:9" ht="12.75">
      <c r="B59" t="s">
        <v>28</v>
      </c>
      <c r="E59" s="18" t="s">
        <v>25</v>
      </c>
      <c r="F59" s="18"/>
      <c r="G59" s="18"/>
      <c r="H59" s="19">
        <v>23137.27</v>
      </c>
      <c r="I59" s="18" t="s">
        <v>24</v>
      </c>
    </row>
    <row r="60" spans="2:9" ht="12.75">
      <c r="B60" t="s">
        <v>29</v>
      </c>
      <c r="E60" s="18" t="s">
        <v>23</v>
      </c>
      <c r="F60" s="18"/>
      <c r="G60" s="18"/>
      <c r="H60" s="19">
        <v>6903.79</v>
      </c>
      <c r="I60" s="18" t="s">
        <v>24</v>
      </c>
    </row>
    <row r="61" spans="2:9" ht="12.75">
      <c r="B61" t="s">
        <v>29</v>
      </c>
      <c r="E61" s="18" t="s">
        <v>25</v>
      </c>
      <c r="F61" s="18"/>
      <c r="G61" s="18"/>
      <c r="H61" s="19">
        <v>22002.9</v>
      </c>
      <c r="I61" s="18" t="s">
        <v>24</v>
      </c>
    </row>
    <row r="62" spans="2:9" ht="12.75">
      <c r="B62" s="20" t="s">
        <v>30</v>
      </c>
      <c r="C62" s="20"/>
      <c r="D62" s="20"/>
      <c r="E62" s="21" t="s">
        <v>31</v>
      </c>
      <c r="F62" s="21"/>
      <c r="G62" s="21"/>
      <c r="H62" s="22">
        <f>53131.77-27610.54</f>
        <v>25521.229999999996</v>
      </c>
      <c r="I62" s="17"/>
    </row>
    <row r="63" spans="2:9" ht="12.75">
      <c r="B63" s="20" t="s">
        <v>30</v>
      </c>
      <c r="C63" s="20"/>
      <c r="D63" s="20"/>
      <c r="E63" s="21" t="s">
        <v>32</v>
      </c>
      <c r="F63" s="21"/>
      <c r="G63" s="21"/>
      <c r="H63" s="22">
        <f>66766+18230.93+28840.75+27374.5</f>
        <v>141212.18</v>
      </c>
      <c r="I63" s="17"/>
    </row>
    <row r="64" spans="2:9" ht="12.75">
      <c r="B64" s="20" t="s">
        <v>30</v>
      </c>
      <c r="C64" s="20"/>
      <c r="D64" s="20"/>
      <c r="E64" s="21" t="s">
        <v>66</v>
      </c>
      <c r="F64" s="21"/>
      <c r="G64" s="21"/>
      <c r="H64" s="22">
        <v>160226.05</v>
      </c>
      <c r="I64" s="18" t="s">
        <v>67</v>
      </c>
    </row>
    <row r="65" spans="2:9" ht="12.75">
      <c r="B65" s="20" t="s">
        <v>30</v>
      </c>
      <c r="C65" s="20"/>
      <c r="D65" s="20"/>
      <c r="E65" s="21" t="s">
        <v>68</v>
      </c>
      <c r="F65" s="21"/>
      <c r="G65" s="21"/>
      <c r="H65" s="22">
        <v>145685.13</v>
      </c>
      <c r="I65" s="18" t="s">
        <v>67</v>
      </c>
    </row>
    <row r="66" spans="8:9" ht="12.75">
      <c r="H66" s="17"/>
      <c r="I66" s="23">
        <f>SUM(H54:H65)</f>
        <v>676358.36</v>
      </c>
    </row>
    <row r="67" spans="2:9" ht="12.75">
      <c r="B67" s="24" t="s">
        <v>69</v>
      </c>
      <c r="C67" s="25"/>
      <c r="D67" s="24"/>
      <c r="E67" s="24"/>
      <c r="F67" s="24"/>
      <c r="G67" s="24"/>
      <c r="H67" s="18"/>
      <c r="I67" s="26">
        <f>SUM(I52:I66)</f>
        <v>48499745.94</v>
      </c>
    </row>
    <row r="69" spans="2:8" ht="12.75">
      <c r="B69" s="27" t="s">
        <v>34</v>
      </c>
      <c r="C69" s="27"/>
      <c r="D69" s="27"/>
      <c r="E69" s="27"/>
      <c r="F69" s="27"/>
      <c r="G69" s="28"/>
      <c r="H69" s="29"/>
    </row>
    <row r="70" spans="2:7" ht="12.75">
      <c r="B70" t="s">
        <v>70</v>
      </c>
      <c r="G70" s="30"/>
    </row>
    <row r="71" ht="13.5" thickBot="1"/>
    <row r="72" spans="2:9" ht="12.75">
      <c r="B72" s="31" t="s">
        <v>36</v>
      </c>
      <c r="C72" s="32"/>
      <c r="D72" s="4"/>
      <c r="E72" s="4"/>
      <c r="F72" s="4"/>
      <c r="G72" s="33">
        <f>I52</f>
        <v>47823387.58</v>
      </c>
      <c r="H72" s="4"/>
      <c r="I72" s="5"/>
    </row>
    <row r="73" spans="2:9" ht="12.75">
      <c r="B73" s="34" t="s">
        <v>71</v>
      </c>
      <c r="C73" s="35"/>
      <c r="D73" s="36"/>
      <c r="E73" s="37"/>
      <c r="F73" s="37"/>
      <c r="G73" s="38">
        <f>I67</f>
        <v>48499745.94</v>
      </c>
      <c r="H73" s="39"/>
      <c r="I73" s="40"/>
    </row>
    <row r="74" spans="2:9" ht="13.5" thickBot="1">
      <c r="B74" s="41" t="s">
        <v>72</v>
      </c>
      <c r="C74" s="42"/>
      <c r="D74" s="39"/>
      <c r="E74" s="39"/>
      <c r="F74" s="39"/>
      <c r="G74" s="43">
        <f>G72-G73</f>
        <v>-676358.3599999994</v>
      </c>
      <c r="H74" s="39"/>
      <c r="I74" s="40"/>
    </row>
    <row r="75" spans="2:9" ht="13.5" thickBot="1">
      <c r="B75" s="44" t="s">
        <v>39</v>
      </c>
      <c r="C75" s="45"/>
      <c r="D75" s="46"/>
      <c r="E75" s="47"/>
      <c r="F75" s="47"/>
      <c r="G75" s="48">
        <f>G74</f>
        <v>-676358.3599999994</v>
      </c>
      <c r="H75" s="49"/>
      <c r="I75" s="50">
        <f>G75</f>
        <v>-676358.3599999994</v>
      </c>
    </row>
    <row r="76" ht="12.75">
      <c r="I76" s="17"/>
    </row>
    <row r="77" spans="2:9" ht="12.75">
      <c r="B77" s="51" t="s">
        <v>73</v>
      </c>
      <c r="C77" s="1"/>
      <c r="D77" s="1"/>
      <c r="E77" s="1"/>
      <c r="F77" s="1"/>
      <c r="I77" s="23">
        <f>SUM(I67:I76)</f>
        <v>47823387.58</v>
      </c>
    </row>
    <row r="79" spans="2:7" ht="12.75">
      <c r="B79" s="27" t="s">
        <v>41</v>
      </c>
      <c r="C79" s="27"/>
      <c r="D79" s="27"/>
      <c r="E79" s="27"/>
      <c r="F79" s="27"/>
      <c r="G79" s="28"/>
    </row>
    <row r="80" ht="12.75">
      <c r="B80" s="52" t="s">
        <v>74</v>
      </c>
    </row>
    <row r="81" ht="12.75">
      <c r="B81" s="52" t="s">
        <v>75</v>
      </c>
    </row>
    <row r="82" spans="2:7" ht="12.75">
      <c r="B82" s="52" t="s">
        <v>76</v>
      </c>
      <c r="C82" s="52"/>
      <c r="D82" s="52"/>
      <c r="E82" s="52"/>
      <c r="F82" s="52"/>
      <c r="G82" s="52"/>
    </row>
    <row r="83" spans="2:7" ht="12.75">
      <c r="B83" s="52" t="s">
        <v>43</v>
      </c>
      <c r="C83" s="52"/>
      <c r="D83" s="52"/>
      <c r="E83" s="52"/>
      <c r="F83" s="52"/>
      <c r="G83" s="52"/>
    </row>
    <row r="84" spans="2:7" ht="12.75">
      <c r="B84" s="52" t="s">
        <v>77</v>
      </c>
      <c r="C84" s="52"/>
      <c r="D84" s="52"/>
      <c r="E84" s="52"/>
      <c r="F84" s="52"/>
      <c r="G84" s="52"/>
    </row>
    <row r="85" spans="2:7" ht="12.75">
      <c r="B85" s="52" t="s">
        <v>78</v>
      </c>
      <c r="C85" s="52"/>
      <c r="D85" s="52"/>
      <c r="E85" s="52"/>
      <c r="F85" s="52"/>
      <c r="G85" s="52"/>
    </row>
    <row r="86" spans="2:7" ht="12.75">
      <c r="B86" s="52"/>
      <c r="C86" s="52"/>
      <c r="D86" s="52"/>
      <c r="E86" s="52"/>
      <c r="F86" s="52"/>
      <c r="G86" s="52"/>
    </row>
    <row r="87" spans="2:4" ht="12.75">
      <c r="B87" s="53" t="s">
        <v>45</v>
      </c>
      <c r="C87" s="54"/>
      <c r="D87" s="39"/>
    </row>
    <row r="88" spans="2:4" ht="12.75">
      <c r="B88" s="55" t="s">
        <v>46</v>
      </c>
      <c r="C88" s="56"/>
      <c r="D88" s="57">
        <v>11813</v>
      </c>
    </row>
    <row r="89" spans="2:4" ht="12.75">
      <c r="B89" s="58" t="s">
        <v>47</v>
      </c>
      <c r="C89" s="59"/>
      <c r="D89" s="60">
        <v>11713</v>
      </c>
    </row>
    <row r="90" spans="2:4" ht="13.5" thickBot="1">
      <c r="B90" s="61" t="s">
        <v>48</v>
      </c>
      <c r="C90" s="54"/>
      <c r="D90" s="62">
        <f>(D88+D89)/2</f>
        <v>11763</v>
      </c>
    </row>
    <row r="91" spans="2:9" ht="12.75">
      <c r="B91" s="52"/>
      <c r="F91" s="63"/>
      <c r="G91" s="64" t="s">
        <v>49</v>
      </c>
      <c r="H91" s="64"/>
      <c r="I91" s="65"/>
    </row>
    <row r="92" spans="2:9" ht="13.5" thickBot="1">
      <c r="B92" s="53" t="s">
        <v>45</v>
      </c>
      <c r="C92" s="54"/>
      <c r="D92" s="39"/>
      <c r="F92" s="66">
        <f>D95-D90</f>
        <v>-248</v>
      </c>
      <c r="G92" s="52" t="s">
        <v>79</v>
      </c>
      <c r="H92" s="67"/>
      <c r="I92" s="40"/>
    </row>
    <row r="93" spans="2:9" ht="13.5" thickBot="1">
      <c r="B93" s="55" t="s">
        <v>80</v>
      </c>
      <c r="C93" s="56"/>
      <c r="D93" s="68">
        <v>11515</v>
      </c>
      <c r="F93" s="69">
        <f>F92/D90*100</f>
        <v>-2.1083057043271274</v>
      </c>
      <c r="G93" s="70" t="s">
        <v>81</v>
      </c>
      <c r="H93" s="71"/>
      <c r="I93" s="50">
        <f>I77*F93/100</f>
        <v>-1008263.2083516109</v>
      </c>
    </row>
    <row r="94" spans="2:9" ht="12.75">
      <c r="B94" s="58" t="s">
        <v>82</v>
      </c>
      <c r="C94" s="59"/>
      <c r="D94" s="72">
        <v>11515</v>
      </c>
      <c r="E94" s="52"/>
      <c r="F94" s="52"/>
      <c r="G94" s="52"/>
      <c r="H94" s="52"/>
      <c r="I94" s="14"/>
    </row>
    <row r="95" spans="2:9" ht="12.75">
      <c r="B95" s="61" t="s">
        <v>48</v>
      </c>
      <c r="C95" s="54"/>
      <c r="D95" s="73">
        <f>(D93+D94)/2</f>
        <v>11515</v>
      </c>
      <c r="E95" s="52"/>
      <c r="F95" s="52"/>
      <c r="G95" s="52"/>
      <c r="H95" s="52"/>
      <c r="I95" s="14"/>
    </row>
    <row r="96" spans="2:9" ht="13.5" thickBot="1">
      <c r="B96" s="67"/>
      <c r="C96" s="39"/>
      <c r="D96" s="74"/>
      <c r="E96" s="52"/>
      <c r="F96" s="52"/>
      <c r="G96" s="52"/>
      <c r="H96" s="52"/>
      <c r="I96" s="14"/>
    </row>
    <row r="97" spans="2:9" ht="13.5" thickBot="1">
      <c r="B97" s="24" t="s">
        <v>83</v>
      </c>
      <c r="C97" s="25"/>
      <c r="D97" s="24"/>
      <c r="E97" s="24"/>
      <c r="F97" s="24"/>
      <c r="G97" s="24"/>
      <c r="H97" s="18"/>
      <c r="I97" s="13">
        <f>SUM(I77:I95)</f>
        <v>46815124.371648386</v>
      </c>
    </row>
  </sheetData>
  <mergeCells count="1">
    <mergeCell ref="B3:H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I68"/>
  <sheetViews>
    <sheetView workbookViewId="0" topLeftCell="A1">
      <selection activeCell="A1" sqref="A1:IV16384"/>
    </sheetView>
  </sheetViews>
  <sheetFormatPr defaultColWidth="9.140625" defaultRowHeight="12.75"/>
  <cols>
    <col min="7" max="7" width="37.28125" style="0" customWidth="1"/>
    <col min="8" max="8" width="16.00390625" style="0" customWidth="1"/>
    <col min="9" max="9" width="17.28125" style="0" customWidth="1"/>
  </cols>
  <sheetData>
    <row r="2" spans="2:8" ht="50.25" customHeight="1">
      <c r="B2" s="76" t="s">
        <v>55</v>
      </c>
      <c r="C2" s="76"/>
      <c r="D2" s="76"/>
      <c r="E2" s="76"/>
      <c r="F2" s="76"/>
      <c r="G2" s="76"/>
      <c r="H2" s="76"/>
    </row>
    <row r="4" ht="12.75">
      <c r="I4" s="2" t="s">
        <v>56</v>
      </c>
    </row>
    <row r="5" ht="13.5" thickBot="1"/>
    <row r="6" spans="2:9" ht="13.5" thickBot="1">
      <c r="B6" s="3" t="s">
        <v>3</v>
      </c>
      <c r="C6" s="4"/>
      <c r="D6" s="4"/>
      <c r="E6" s="4"/>
      <c r="F6" s="4"/>
      <c r="G6" s="4"/>
      <c r="H6" s="4"/>
      <c r="I6" s="5"/>
    </row>
    <row r="7" spans="2:9" ht="13.5" hidden="1" thickBot="1">
      <c r="B7" s="6" t="s">
        <v>4</v>
      </c>
      <c r="C7" s="7"/>
      <c r="D7" s="7"/>
      <c r="E7" s="7"/>
      <c r="F7" s="7"/>
      <c r="G7" s="7"/>
      <c r="H7" s="7"/>
      <c r="I7" s="8">
        <v>11022500.65</v>
      </c>
    </row>
    <row r="8" spans="2:9" ht="13.5" hidden="1" thickBot="1">
      <c r="B8" s="6" t="s">
        <v>5</v>
      </c>
      <c r="C8" s="7"/>
      <c r="D8" s="7"/>
      <c r="E8" s="7"/>
      <c r="F8" s="7"/>
      <c r="G8" s="7"/>
      <c r="H8" s="7"/>
      <c r="I8" s="8">
        <v>0</v>
      </c>
    </row>
    <row r="9" spans="2:9" ht="13.5" hidden="1" thickBot="1">
      <c r="B9" s="6" t="s">
        <v>6</v>
      </c>
      <c r="C9" s="7"/>
      <c r="D9" s="7"/>
      <c r="E9" s="7"/>
      <c r="F9" s="7"/>
      <c r="G9" s="7"/>
      <c r="H9" s="7"/>
      <c r="I9" s="8">
        <v>-44218.74</v>
      </c>
    </row>
    <row r="10" spans="2:9" ht="13.5" hidden="1" thickBot="1">
      <c r="B10" s="6" t="s">
        <v>7</v>
      </c>
      <c r="C10" s="7"/>
      <c r="D10" s="7"/>
      <c r="E10" s="7"/>
      <c r="F10" s="7"/>
      <c r="G10" s="7"/>
      <c r="H10" s="7"/>
      <c r="I10" s="9">
        <f>SUM(I7:I9)</f>
        <v>10978281.91</v>
      </c>
    </row>
    <row r="11" spans="2:9" ht="13.5" thickBot="1">
      <c r="B11" s="10"/>
      <c r="C11" s="11"/>
      <c r="D11" s="12" t="s">
        <v>12</v>
      </c>
      <c r="E11" s="12"/>
      <c r="F11" s="12"/>
      <c r="G11" s="12"/>
      <c r="H11" s="12"/>
      <c r="I11" s="13">
        <f>SUM(I10:I10)</f>
        <v>10978281.91</v>
      </c>
    </row>
    <row r="12" ht="13.5" thickBot="1"/>
    <row r="13" spans="2:9" ht="13.5" thickBot="1">
      <c r="B13" s="3" t="s">
        <v>13</v>
      </c>
      <c r="C13" s="4"/>
      <c r="D13" s="4"/>
      <c r="E13" s="4"/>
      <c r="F13" s="4"/>
      <c r="G13" s="4"/>
      <c r="H13" s="4"/>
      <c r="I13" s="5"/>
    </row>
    <row r="14" spans="2:9" ht="13.5" hidden="1" thickBot="1">
      <c r="B14" s="6" t="s">
        <v>4</v>
      </c>
      <c r="C14" s="7"/>
      <c r="D14" s="7"/>
      <c r="E14" s="7"/>
      <c r="F14" s="7"/>
      <c r="G14" s="7"/>
      <c r="H14" s="7"/>
      <c r="I14" s="8">
        <v>4222953.12</v>
      </c>
    </row>
    <row r="15" spans="2:9" ht="13.5" hidden="1" thickBot="1">
      <c r="B15" s="6" t="s">
        <v>5</v>
      </c>
      <c r="C15" s="7"/>
      <c r="D15" s="7"/>
      <c r="E15" s="7"/>
      <c r="F15" s="7"/>
      <c r="G15" s="7"/>
      <c r="H15" s="7"/>
      <c r="I15" s="8">
        <v>0</v>
      </c>
    </row>
    <row r="16" spans="2:9" ht="13.5" hidden="1" thickBot="1">
      <c r="B16" s="6" t="s">
        <v>6</v>
      </c>
      <c r="C16" s="7"/>
      <c r="D16" s="7"/>
      <c r="E16" s="7"/>
      <c r="F16" s="7"/>
      <c r="G16" s="7"/>
      <c r="H16" s="7"/>
      <c r="I16" s="8">
        <v>-7314.11</v>
      </c>
    </row>
    <row r="17" spans="2:9" ht="13.5" hidden="1" thickBot="1">
      <c r="B17" s="6" t="s">
        <v>7</v>
      </c>
      <c r="C17" s="7"/>
      <c r="D17" s="7"/>
      <c r="E17" s="7"/>
      <c r="F17" s="7"/>
      <c r="G17" s="7"/>
      <c r="H17" s="7"/>
      <c r="I17" s="9">
        <f>SUM(I14:I16)</f>
        <v>4215639.01</v>
      </c>
    </row>
    <row r="18" spans="2:9" ht="13.5" hidden="1" thickBot="1">
      <c r="B18" s="6" t="s">
        <v>15</v>
      </c>
      <c r="C18" s="7"/>
      <c r="D18" s="7"/>
      <c r="E18" s="7"/>
      <c r="F18" s="7"/>
      <c r="G18" s="7"/>
      <c r="H18" s="14"/>
      <c r="I18" s="15">
        <v>-165.87</v>
      </c>
    </row>
    <row r="19" spans="2:9" ht="13.5" thickBot="1">
      <c r="B19" s="10"/>
      <c r="C19" s="11"/>
      <c r="D19" s="12" t="s">
        <v>16</v>
      </c>
      <c r="E19" s="12"/>
      <c r="F19" s="12"/>
      <c r="G19" s="12"/>
      <c r="H19" s="12"/>
      <c r="I19" s="13">
        <f>SUM(I17:I18)</f>
        <v>4215473.14</v>
      </c>
    </row>
    <row r="20" ht="13.5" thickBot="1"/>
    <row r="21" spans="2:9" ht="13.5" thickBot="1">
      <c r="B21" s="3" t="s">
        <v>17</v>
      </c>
      <c r="C21" s="4"/>
      <c r="D21" s="4"/>
      <c r="E21" s="4"/>
      <c r="F21" s="4"/>
      <c r="G21" s="4"/>
      <c r="H21" s="4"/>
      <c r="I21" s="5"/>
    </row>
    <row r="22" spans="2:9" ht="13.5" hidden="1" thickBot="1">
      <c r="B22" s="6" t="s">
        <v>4</v>
      </c>
      <c r="C22" s="7"/>
      <c r="D22" s="7"/>
      <c r="E22" s="7"/>
      <c r="F22" s="7"/>
      <c r="G22" s="7"/>
      <c r="H22" s="7"/>
      <c r="I22" s="8">
        <v>3821699.5</v>
      </c>
    </row>
    <row r="23" spans="2:9" ht="13.5" hidden="1" thickBot="1">
      <c r="B23" s="6" t="s">
        <v>5</v>
      </c>
      <c r="C23" s="7"/>
      <c r="D23" s="7"/>
      <c r="E23" s="7"/>
      <c r="F23" s="7"/>
      <c r="G23" s="7"/>
      <c r="H23" s="7"/>
      <c r="I23" s="8">
        <v>0</v>
      </c>
    </row>
    <row r="24" spans="2:9" ht="13.5" hidden="1" thickBot="1">
      <c r="B24" s="6" t="s">
        <v>6</v>
      </c>
      <c r="C24" s="7"/>
      <c r="D24" s="7"/>
      <c r="E24" s="7"/>
      <c r="F24" s="7"/>
      <c r="G24" s="7"/>
      <c r="H24" s="7"/>
      <c r="I24" s="8">
        <v>-44890.13</v>
      </c>
    </row>
    <row r="25" spans="2:9" ht="13.5" hidden="1" thickBot="1">
      <c r="B25" s="6" t="s">
        <v>7</v>
      </c>
      <c r="C25" s="7"/>
      <c r="D25" s="7"/>
      <c r="E25" s="7"/>
      <c r="F25" s="7"/>
      <c r="G25" s="7"/>
      <c r="H25" s="7"/>
      <c r="I25" s="9">
        <f>SUM(I22:I24)</f>
        <v>3776809.37</v>
      </c>
    </row>
    <row r="26" spans="2:9" ht="13.5" thickBot="1">
      <c r="B26" s="10"/>
      <c r="C26" s="11"/>
      <c r="D26" s="12" t="s">
        <v>18</v>
      </c>
      <c r="E26" s="12"/>
      <c r="F26" s="12"/>
      <c r="G26" s="12"/>
      <c r="H26" s="12"/>
      <c r="I26" s="13">
        <f>SUM(I25:I25)</f>
        <v>3776809.37</v>
      </c>
    </row>
    <row r="27" ht="13.5" thickBot="1"/>
    <row r="28" spans="2:9" ht="13.5" thickBot="1">
      <c r="B28" s="3" t="s">
        <v>19</v>
      </c>
      <c r="C28" s="4"/>
      <c r="D28" s="4"/>
      <c r="E28" s="4"/>
      <c r="F28" s="4"/>
      <c r="G28" s="4"/>
      <c r="H28" s="4"/>
      <c r="I28" s="5"/>
    </row>
    <row r="29" spans="2:9" ht="13.5" hidden="1" thickBot="1">
      <c r="B29" s="6" t="s">
        <v>4</v>
      </c>
      <c r="C29" s="7"/>
      <c r="D29" s="7"/>
      <c r="E29" s="7"/>
      <c r="F29" s="7"/>
      <c r="G29" s="7"/>
      <c r="H29" s="7"/>
      <c r="I29" s="8">
        <v>3530235.89</v>
      </c>
    </row>
    <row r="30" spans="2:9" ht="13.5" hidden="1" thickBot="1">
      <c r="B30" s="6" t="s">
        <v>5</v>
      </c>
      <c r="C30" s="7"/>
      <c r="D30" s="7"/>
      <c r="E30" s="7"/>
      <c r="F30" s="7"/>
      <c r="G30" s="7"/>
      <c r="H30" s="7"/>
      <c r="I30" s="8">
        <v>0</v>
      </c>
    </row>
    <row r="31" spans="2:9" ht="13.5" hidden="1" thickBot="1">
      <c r="B31" s="6" t="s">
        <v>6</v>
      </c>
      <c r="C31" s="7"/>
      <c r="D31" s="7"/>
      <c r="E31" s="7"/>
      <c r="F31" s="7"/>
      <c r="G31" s="7"/>
      <c r="H31" s="7"/>
      <c r="I31" s="8">
        <v>-101670.79</v>
      </c>
    </row>
    <row r="32" spans="2:9" ht="13.5" hidden="1" thickBot="1">
      <c r="B32" s="6" t="s">
        <v>7</v>
      </c>
      <c r="C32" s="7"/>
      <c r="D32" s="7"/>
      <c r="E32" s="7"/>
      <c r="F32" s="7"/>
      <c r="G32" s="7"/>
      <c r="H32" s="7"/>
      <c r="I32" s="9">
        <f>SUM(I29:I31)</f>
        <v>3428565.1</v>
      </c>
    </row>
    <row r="33" spans="2:9" ht="13.5" thickBot="1">
      <c r="B33" s="10"/>
      <c r="C33" s="11"/>
      <c r="D33" s="12" t="s">
        <v>20</v>
      </c>
      <c r="E33" s="12"/>
      <c r="F33" s="12"/>
      <c r="G33" s="12"/>
      <c r="H33" s="12"/>
      <c r="I33" s="13">
        <f>SUM(I32:I32)</f>
        <v>3428565.1</v>
      </c>
    </row>
    <row r="34" ht="13.5" thickBot="1"/>
    <row r="35" spans="2:9" ht="13.5" thickBot="1">
      <c r="B35" s="17" t="s">
        <v>21</v>
      </c>
      <c r="C35" s="17"/>
      <c r="D35" s="17"/>
      <c r="E35" s="17"/>
      <c r="F35" s="17"/>
      <c r="G35" s="17"/>
      <c r="H35" s="17"/>
      <c r="I35" s="13">
        <f>I11+I19+I26+I33</f>
        <v>22399129.520000003</v>
      </c>
    </row>
    <row r="37" spans="2:9" ht="12.75">
      <c r="B37" s="24" t="s">
        <v>69</v>
      </c>
      <c r="C37" s="25"/>
      <c r="D37" s="24"/>
      <c r="E37" s="24"/>
      <c r="F37" s="24"/>
      <c r="G37" s="24"/>
      <c r="H37" s="18"/>
      <c r="I37" s="26">
        <f>SUM(I35:I36)</f>
        <v>22399129.520000003</v>
      </c>
    </row>
    <row r="39" spans="2:8" ht="12.75">
      <c r="B39" s="27" t="s">
        <v>34</v>
      </c>
      <c r="C39" s="27"/>
      <c r="D39" s="27"/>
      <c r="E39" s="27"/>
      <c r="F39" s="27"/>
      <c r="G39" s="28"/>
      <c r="H39" s="29"/>
    </row>
    <row r="40" spans="2:7" ht="12.75">
      <c r="B40" t="s">
        <v>70</v>
      </c>
      <c r="G40" s="30"/>
    </row>
    <row r="41" ht="13.5" thickBot="1"/>
    <row r="42" spans="2:9" ht="12.75">
      <c r="B42" s="31" t="s">
        <v>36</v>
      </c>
      <c r="C42" s="32"/>
      <c r="D42" s="4"/>
      <c r="E42" s="4"/>
      <c r="F42" s="4"/>
      <c r="G42" s="33">
        <f>I35</f>
        <v>22399129.520000003</v>
      </c>
      <c r="H42" s="4"/>
      <c r="I42" s="5"/>
    </row>
    <row r="43" spans="2:9" ht="12.75">
      <c r="B43" s="34" t="s">
        <v>84</v>
      </c>
      <c r="C43" s="35"/>
      <c r="D43" s="36"/>
      <c r="E43" s="37"/>
      <c r="F43" s="37"/>
      <c r="G43" s="38">
        <f>I37</f>
        <v>22399129.520000003</v>
      </c>
      <c r="H43" s="39"/>
      <c r="I43" s="40"/>
    </row>
    <row r="44" spans="2:9" ht="13.5" thickBot="1">
      <c r="B44" s="41" t="s">
        <v>72</v>
      </c>
      <c r="C44" s="42"/>
      <c r="D44" s="39"/>
      <c r="E44" s="39"/>
      <c r="F44" s="39"/>
      <c r="G44" s="43">
        <f>G42-G43</f>
        <v>0</v>
      </c>
      <c r="H44" s="39"/>
      <c r="I44" s="40"/>
    </row>
    <row r="45" spans="2:9" ht="13.5" thickBot="1">
      <c r="B45" s="44" t="s">
        <v>39</v>
      </c>
      <c r="C45" s="45"/>
      <c r="D45" s="46"/>
      <c r="E45" s="47"/>
      <c r="F45" s="47"/>
      <c r="G45" s="48">
        <f>G44</f>
        <v>0</v>
      </c>
      <c r="H45" s="49"/>
      <c r="I45" s="50">
        <f>G45</f>
        <v>0</v>
      </c>
    </row>
    <row r="46" ht="12.75">
      <c r="I46" s="17"/>
    </row>
    <row r="47" spans="2:9" ht="12.75">
      <c r="B47" s="51" t="s">
        <v>40</v>
      </c>
      <c r="C47" s="1"/>
      <c r="D47" s="1"/>
      <c r="E47" s="1"/>
      <c r="F47" s="1"/>
      <c r="I47" s="23">
        <f>SUM(I37:I46)</f>
        <v>22399129.520000003</v>
      </c>
    </row>
    <row r="49" spans="2:7" ht="12.75">
      <c r="B49" s="27" t="s">
        <v>41</v>
      </c>
      <c r="C49" s="27"/>
      <c r="D49" s="27"/>
      <c r="E49" s="27"/>
      <c r="F49" s="27"/>
      <c r="G49" s="28"/>
    </row>
    <row r="50" ht="12.75">
      <c r="B50" s="52" t="s">
        <v>74</v>
      </c>
    </row>
    <row r="51" ht="12.75">
      <c r="B51" s="52" t="s">
        <v>75</v>
      </c>
    </row>
    <row r="52" spans="2:7" ht="12.75">
      <c r="B52" s="52" t="s">
        <v>76</v>
      </c>
      <c r="C52" s="52"/>
      <c r="D52" s="52"/>
      <c r="E52" s="52"/>
      <c r="F52" s="52"/>
      <c r="G52" s="52"/>
    </row>
    <row r="53" spans="2:7" ht="12.75">
      <c r="B53" s="52" t="s">
        <v>43</v>
      </c>
      <c r="C53" s="52"/>
      <c r="D53" s="52"/>
      <c r="E53" s="52"/>
      <c r="F53" s="52"/>
      <c r="G53" s="52"/>
    </row>
    <row r="54" spans="2:7" ht="12.75">
      <c r="B54" s="52" t="s">
        <v>77</v>
      </c>
      <c r="C54" s="52"/>
      <c r="D54" s="52"/>
      <c r="E54" s="52"/>
      <c r="F54" s="52"/>
      <c r="G54" s="52"/>
    </row>
    <row r="55" spans="2:7" ht="12.75">
      <c r="B55" s="52" t="s">
        <v>78</v>
      </c>
      <c r="C55" s="52"/>
      <c r="D55" s="52"/>
      <c r="E55" s="52"/>
      <c r="F55" s="52"/>
      <c r="G55" s="52"/>
    </row>
    <row r="56" spans="2:7" ht="12.75">
      <c r="B56" s="52"/>
      <c r="C56" s="52"/>
      <c r="D56" s="52"/>
      <c r="E56" s="52"/>
      <c r="F56" s="52"/>
      <c r="G56" s="52"/>
    </row>
    <row r="57" spans="2:7" ht="12.75">
      <c r="B57" s="52"/>
      <c r="C57" s="52"/>
      <c r="D57" s="52"/>
      <c r="E57" s="52"/>
      <c r="F57" s="52"/>
      <c r="G57" s="52"/>
    </row>
    <row r="58" spans="2:4" ht="12.75">
      <c r="B58" s="53" t="s">
        <v>45</v>
      </c>
      <c r="C58" s="54"/>
      <c r="D58" s="39"/>
    </row>
    <row r="59" spans="2:4" ht="12.75">
      <c r="B59" s="55" t="s">
        <v>46</v>
      </c>
      <c r="C59" s="56"/>
      <c r="D59" s="57">
        <v>11813</v>
      </c>
    </row>
    <row r="60" spans="2:4" ht="12.75">
      <c r="B60" s="58" t="s">
        <v>47</v>
      </c>
      <c r="C60" s="59"/>
      <c r="D60" s="60">
        <v>11713</v>
      </c>
    </row>
    <row r="61" spans="2:4" ht="13.5" thickBot="1">
      <c r="B61" s="61" t="s">
        <v>48</v>
      </c>
      <c r="C61" s="54"/>
      <c r="D61" s="62">
        <f>(D59+D60)/2</f>
        <v>11763</v>
      </c>
    </row>
    <row r="62" spans="2:9" ht="12.75">
      <c r="B62" s="52"/>
      <c r="F62" s="63"/>
      <c r="G62" s="64" t="s">
        <v>49</v>
      </c>
      <c r="H62" s="64"/>
      <c r="I62" s="65"/>
    </row>
    <row r="63" spans="2:9" ht="13.5" thickBot="1">
      <c r="B63" s="53" t="s">
        <v>45</v>
      </c>
      <c r="C63" s="54"/>
      <c r="D63" s="39"/>
      <c r="F63" s="66">
        <f>D66-D61</f>
        <v>-248</v>
      </c>
      <c r="G63" s="52" t="s">
        <v>79</v>
      </c>
      <c r="H63" s="67"/>
      <c r="I63" s="40"/>
    </row>
    <row r="64" spans="2:9" ht="13.5" thickBot="1">
      <c r="B64" s="55" t="s">
        <v>80</v>
      </c>
      <c r="C64" s="56"/>
      <c r="D64" s="68">
        <v>11515</v>
      </c>
      <c r="F64" s="69">
        <f>F63/D61*100</f>
        <v>-2.1083057043271274</v>
      </c>
      <c r="G64" s="70" t="s">
        <v>81</v>
      </c>
      <c r="H64" s="71"/>
      <c r="I64" s="50">
        <f>I47*F64/100</f>
        <v>-472242.1253897816</v>
      </c>
    </row>
    <row r="65" spans="2:9" ht="12.75">
      <c r="B65" s="58" t="s">
        <v>82</v>
      </c>
      <c r="C65" s="59"/>
      <c r="D65" s="72">
        <v>11515</v>
      </c>
      <c r="E65" s="52"/>
      <c r="F65" s="52"/>
      <c r="G65" s="52"/>
      <c r="H65" s="52"/>
      <c r="I65" s="14"/>
    </row>
    <row r="66" spans="2:9" ht="12.75">
      <c r="B66" s="61" t="s">
        <v>48</v>
      </c>
      <c r="C66" s="54"/>
      <c r="D66" s="73">
        <f>(D64+D65)/2</f>
        <v>11515</v>
      </c>
      <c r="E66" s="52"/>
      <c r="F66" s="52"/>
      <c r="G66" s="52"/>
      <c r="H66" s="52"/>
      <c r="I66" s="14"/>
    </row>
    <row r="67" spans="2:9" ht="13.5" thickBot="1">
      <c r="B67" s="67"/>
      <c r="C67" s="39"/>
      <c r="D67" s="74"/>
      <c r="E67" s="52"/>
      <c r="F67" s="52"/>
      <c r="G67" s="52"/>
      <c r="H67" s="52"/>
      <c r="I67" s="14"/>
    </row>
    <row r="68" spans="2:9" ht="13.5" thickBot="1">
      <c r="B68" s="24" t="s">
        <v>83</v>
      </c>
      <c r="C68" s="25"/>
      <c r="D68" s="24"/>
      <c r="E68" s="24"/>
      <c r="F68" s="24"/>
      <c r="G68" s="24"/>
      <c r="H68" s="18"/>
      <c r="I68" s="13">
        <f>SUM(I47:I66)</f>
        <v>21926887.394610222</v>
      </c>
    </row>
  </sheetData>
  <mergeCells count="1">
    <mergeCell ref="B2:H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I68"/>
  <sheetViews>
    <sheetView tabSelected="1" workbookViewId="0" topLeftCell="A27">
      <selection activeCell="B51" sqref="B51:G56"/>
    </sheetView>
  </sheetViews>
  <sheetFormatPr defaultColWidth="9.140625" defaultRowHeight="12.75"/>
  <cols>
    <col min="1" max="1" width="2.140625" style="0" customWidth="1"/>
    <col min="7" max="7" width="37.28125" style="0" customWidth="1"/>
    <col min="8" max="8" width="16.00390625" style="0" customWidth="1"/>
    <col min="9" max="9" width="17.28125" style="0" customWidth="1"/>
  </cols>
  <sheetData>
    <row r="2" spans="2:8" ht="50.25" customHeight="1">
      <c r="B2" s="76" t="s">
        <v>59</v>
      </c>
      <c r="C2" s="76"/>
      <c r="D2" s="76"/>
      <c r="E2" s="76"/>
      <c r="F2" s="76"/>
      <c r="G2" s="76"/>
      <c r="H2" s="76"/>
    </row>
    <row r="4" ht="12.75">
      <c r="I4" s="2" t="s">
        <v>60</v>
      </c>
    </row>
    <row r="5" ht="13.5" thickBot="1"/>
    <row r="6" spans="2:9" ht="13.5" thickBot="1">
      <c r="B6" s="3" t="s">
        <v>3</v>
      </c>
      <c r="C6" s="4"/>
      <c r="D6" s="4"/>
      <c r="E6" s="4"/>
      <c r="F6" s="4"/>
      <c r="G6" s="4"/>
      <c r="H6" s="4"/>
      <c r="I6" s="5"/>
    </row>
    <row r="7" spans="2:9" ht="13.5" hidden="1" thickBot="1">
      <c r="B7" s="6" t="s">
        <v>4</v>
      </c>
      <c r="C7" s="7"/>
      <c r="D7" s="7"/>
      <c r="E7" s="7"/>
      <c r="F7" s="7"/>
      <c r="G7" s="7"/>
      <c r="H7" s="7"/>
      <c r="I7" s="8">
        <v>6807131.16</v>
      </c>
    </row>
    <row r="8" spans="2:9" ht="13.5" hidden="1" thickBot="1">
      <c r="B8" s="6" t="s">
        <v>5</v>
      </c>
      <c r="C8" s="7"/>
      <c r="D8" s="7"/>
      <c r="E8" s="7"/>
      <c r="F8" s="7"/>
      <c r="G8" s="7"/>
      <c r="H8" s="7"/>
      <c r="I8" s="8">
        <v>0</v>
      </c>
    </row>
    <row r="9" spans="2:9" ht="13.5" hidden="1" thickBot="1">
      <c r="B9" s="6" t="s">
        <v>6</v>
      </c>
      <c r="C9" s="7"/>
      <c r="D9" s="7"/>
      <c r="E9" s="7"/>
      <c r="F9" s="7"/>
      <c r="G9" s="7"/>
      <c r="H9" s="7"/>
      <c r="I9" s="8">
        <v>-43726.05</v>
      </c>
    </row>
    <row r="10" spans="2:9" ht="13.5" hidden="1" thickBot="1">
      <c r="B10" s="6" t="s">
        <v>7</v>
      </c>
      <c r="C10" s="7"/>
      <c r="D10" s="7"/>
      <c r="E10" s="7"/>
      <c r="F10" s="7"/>
      <c r="G10" s="7"/>
      <c r="H10" s="7"/>
      <c r="I10" s="9">
        <f>SUM(I7:I9)</f>
        <v>6763405.11</v>
      </c>
    </row>
    <row r="11" spans="2:9" ht="13.5" thickBot="1">
      <c r="B11" s="10"/>
      <c r="C11" s="11"/>
      <c r="D11" s="12" t="s">
        <v>12</v>
      </c>
      <c r="E11" s="12"/>
      <c r="F11" s="12"/>
      <c r="G11" s="12"/>
      <c r="H11" s="12"/>
      <c r="I11" s="13">
        <f>SUM(I10:I10)</f>
        <v>6763405.11</v>
      </c>
    </row>
    <row r="12" ht="13.5" thickBot="1"/>
    <row r="13" spans="2:9" ht="13.5" thickBot="1">
      <c r="B13" s="3" t="s">
        <v>13</v>
      </c>
      <c r="C13" s="4"/>
      <c r="D13" s="4"/>
      <c r="E13" s="4"/>
      <c r="F13" s="4"/>
      <c r="G13" s="4"/>
      <c r="H13" s="4"/>
      <c r="I13" s="5"/>
    </row>
    <row r="14" spans="2:9" ht="13.5" hidden="1" thickBot="1">
      <c r="B14" s="6" t="s">
        <v>4</v>
      </c>
      <c r="C14" s="7"/>
      <c r="D14" s="7"/>
      <c r="E14" s="7"/>
      <c r="F14" s="7"/>
      <c r="G14" s="7"/>
      <c r="H14" s="7"/>
      <c r="I14" s="8">
        <v>1492461.75</v>
      </c>
    </row>
    <row r="15" spans="2:9" ht="13.5" hidden="1" thickBot="1">
      <c r="B15" s="6" t="s">
        <v>5</v>
      </c>
      <c r="C15" s="7"/>
      <c r="D15" s="7"/>
      <c r="E15" s="7"/>
      <c r="F15" s="7"/>
      <c r="G15" s="7"/>
      <c r="H15" s="7"/>
      <c r="I15" s="8">
        <v>0</v>
      </c>
    </row>
    <row r="16" spans="2:9" ht="13.5" hidden="1" thickBot="1">
      <c r="B16" s="6" t="s">
        <v>6</v>
      </c>
      <c r="C16" s="7"/>
      <c r="D16" s="7"/>
      <c r="E16" s="7"/>
      <c r="F16" s="7"/>
      <c r="G16" s="7"/>
      <c r="H16" s="7"/>
      <c r="I16" s="8">
        <v>-53416.03</v>
      </c>
    </row>
    <row r="17" spans="2:9" ht="13.5" hidden="1" thickBot="1">
      <c r="B17" s="6" t="s">
        <v>7</v>
      </c>
      <c r="C17" s="7"/>
      <c r="D17" s="7"/>
      <c r="E17" s="7"/>
      <c r="F17" s="7"/>
      <c r="G17" s="7"/>
      <c r="H17" s="7"/>
      <c r="I17" s="9">
        <f>SUM(I14:I16)</f>
        <v>1439045.72</v>
      </c>
    </row>
    <row r="18" spans="2:9" ht="13.5" hidden="1" thickBot="1">
      <c r="B18" s="6" t="s">
        <v>15</v>
      </c>
      <c r="C18" s="7"/>
      <c r="D18" s="7"/>
      <c r="E18" s="7"/>
      <c r="F18" s="7"/>
      <c r="G18" s="7"/>
      <c r="H18" s="14"/>
      <c r="I18" s="15">
        <v>-7134.52</v>
      </c>
    </row>
    <row r="19" spans="2:9" ht="13.5" hidden="1" thickBot="1">
      <c r="B19" s="6" t="s">
        <v>61</v>
      </c>
      <c r="C19" s="7"/>
      <c r="D19" s="7"/>
      <c r="E19" s="7"/>
      <c r="F19" s="7"/>
      <c r="G19" s="7"/>
      <c r="H19" s="14"/>
      <c r="I19" s="15">
        <v>-7750.8</v>
      </c>
    </row>
    <row r="20" spans="2:9" ht="13.5" thickBot="1">
      <c r="B20" s="10"/>
      <c r="C20" s="11"/>
      <c r="D20" s="12" t="s">
        <v>16</v>
      </c>
      <c r="E20" s="12"/>
      <c r="F20" s="12"/>
      <c r="G20" s="12"/>
      <c r="H20" s="12"/>
      <c r="I20" s="13">
        <f>SUM(I17:I19)</f>
        <v>1424160.4</v>
      </c>
    </row>
    <row r="21" ht="13.5" thickBot="1"/>
    <row r="22" spans="2:9" ht="13.5" thickBot="1">
      <c r="B22" s="3" t="s">
        <v>17</v>
      </c>
      <c r="C22" s="4"/>
      <c r="D22" s="4"/>
      <c r="E22" s="4"/>
      <c r="F22" s="4"/>
      <c r="G22" s="4"/>
      <c r="H22" s="4"/>
      <c r="I22" s="5"/>
    </row>
    <row r="23" spans="2:9" ht="13.5" hidden="1" thickBot="1">
      <c r="B23" s="6" t="s">
        <v>4</v>
      </c>
      <c r="C23" s="7"/>
      <c r="D23" s="7"/>
      <c r="E23" s="7"/>
      <c r="F23" s="7"/>
      <c r="G23" s="7"/>
      <c r="H23" s="7"/>
      <c r="I23" s="8">
        <v>2561678.49</v>
      </c>
    </row>
    <row r="24" spans="2:9" ht="13.5" hidden="1" thickBot="1">
      <c r="B24" s="6" t="s">
        <v>5</v>
      </c>
      <c r="C24" s="7"/>
      <c r="D24" s="7"/>
      <c r="E24" s="7"/>
      <c r="F24" s="7"/>
      <c r="G24" s="7"/>
      <c r="H24" s="7"/>
      <c r="I24" s="8">
        <v>0</v>
      </c>
    </row>
    <row r="25" spans="2:9" ht="13.5" hidden="1" thickBot="1">
      <c r="B25" s="6" t="s">
        <v>6</v>
      </c>
      <c r="C25" s="7"/>
      <c r="D25" s="7"/>
      <c r="E25" s="7"/>
      <c r="F25" s="7"/>
      <c r="G25" s="7"/>
      <c r="H25" s="7"/>
      <c r="I25" s="8">
        <v>-31906.91</v>
      </c>
    </row>
    <row r="26" spans="2:9" ht="13.5" hidden="1" thickBot="1">
      <c r="B26" s="6" t="s">
        <v>7</v>
      </c>
      <c r="C26" s="7"/>
      <c r="D26" s="7"/>
      <c r="E26" s="7"/>
      <c r="F26" s="7"/>
      <c r="G26" s="7"/>
      <c r="H26" s="7"/>
      <c r="I26" s="9">
        <f>SUM(I23:I25)</f>
        <v>2529771.58</v>
      </c>
    </row>
    <row r="27" spans="2:9" ht="13.5" thickBot="1">
      <c r="B27" s="10"/>
      <c r="C27" s="11"/>
      <c r="D27" s="12" t="s">
        <v>18</v>
      </c>
      <c r="E27" s="12"/>
      <c r="F27" s="12"/>
      <c r="G27" s="12"/>
      <c r="H27" s="12"/>
      <c r="I27" s="13">
        <f>SUM(I26:I26)</f>
        <v>2529771.58</v>
      </c>
    </row>
    <row r="28" ht="13.5" thickBot="1"/>
    <row r="29" spans="2:9" ht="13.5" thickBot="1">
      <c r="B29" s="3" t="s">
        <v>19</v>
      </c>
      <c r="C29" s="4"/>
      <c r="D29" s="4"/>
      <c r="E29" s="4"/>
      <c r="F29" s="4"/>
      <c r="G29" s="4"/>
      <c r="H29" s="4"/>
      <c r="I29" s="5"/>
    </row>
    <row r="30" spans="2:9" ht="13.5" hidden="1" thickBot="1">
      <c r="B30" s="6" t="s">
        <v>4</v>
      </c>
      <c r="C30" s="7"/>
      <c r="D30" s="7"/>
      <c r="E30" s="7"/>
      <c r="F30" s="7"/>
      <c r="G30" s="7"/>
      <c r="H30" s="7"/>
      <c r="I30" s="8">
        <v>2167232.16</v>
      </c>
    </row>
    <row r="31" spans="2:9" ht="13.5" hidden="1" thickBot="1">
      <c r="B31" s="6" t="s">
        <v>5</v>
      </c>
      <c r="C31" s="7"/>
      <c r="D31" s="7"/>
      <c r="E31" s="7"/>
      <c r="F31" s="7"/>
      <c r="G31" s="7"/>
      <c r="H31" s="7"/>
      <c r="I31" s="8">
        <v>0</v>
      </c>
    </row>
    <row r="32" spans="2:9" ht="13.5" hidden="1" thickBot="1">
      <c r="B32" s="6" t="s">
        <v>6</v>
      </c>
      <c r="C32" s="7"/>
      <c r="D32" s="7"/>
      <c r="E32" s="7"/>
      <c r="F32" s="7"/>
      <c r="G32" s="7"/>
      <c r="H32" s="7"/>
      <c r="I32" s="8">
        <v>-62416.29</v>
      </c>
    </row>
    <row r="33" spans="2:9" ht="13.5" hidden="1" thickBot="1">
      <c r="B33" s="6" t="s">
        <v>7</v>
      </c>
      <c r="C33" s="7"/>
      <c r="D33" s="7"/>
      <c r="E33" s="7"/>
      <c r="F33" s="7"/>
      <c r="G33" s="7"/>
      <c r="H33" s="7"/>
      <c r="I33" s="9">
        <f>SUM(I30:I32)</f>
        <v>2104815.87</v>
      </c>
    </row>
    <row r="34" spans="2:9" ht="13.5" thickBot="1">
      <c r="B34" s="10"/>
      <c r="C34" s="11"/>
      <c r="D34" s="12" t="s">
        <v>20</v>
      </c>
      <c r="E34" s="12"/>
      <c r="F34" s="12"/>
      <c r="G34" s="12"/>
      <c r="H34" s="12"/>
      <c r="I34" s="13">
        <f>SUM(I33:I33)</f>
        <v>2104815.87</v>
      </c>
    </row>
    <row r="35" ht="13.5" thickBot="1"/>
    <row r="36" spans="2:9" ht="13.5" thickBot="1">
      <c r="B36" s="17" t="s">
        <v>21</v>
      </c>
      <c r="C36" s="17"/>
      <c r="D36" s="17"/>
      <c r="E36" s="17"/>
      <c r="F36" s="17"/>
      <c r="G36" s="17"/>
      <c r="H36" s="17"/>
      <c r="I36" s="13">
        <f>I11+I20+I27+I34</f>
        <v>12822152.96</v>
      </c>
    </row>
    <row r="38" spans="2:9" ht="12.75">
      <c r="B38" s="24" t="s">
        <v>69</v>
      </c>
      <c r="C38" s="25"/>
      <c r="D38" s="24"/>
      <c r="E38" s="24"/>
      <c r="F38" s="24"/>
      <c r="G38" s="24"/>
      <c r="H38" s="18"/>
      <c r="I38" s="26">
        <f>SUM(I36:I37)</f>
        <v>12822152.96</v>
      </c>
    </row>
    <row r="40" spans="2:8" ht="12.75">
      <c r="B40" s="27" t="s">
        <v>34</v>
      </c>
      <c r="C40" s="27"/>
      <c r="D40" s="27"/>
      <c r="E40" s="27"/>
      <c r="F40" s="27"/>
      <c r="G40" s="28"/>
      <c r="H40" s="29"/>
    </row>
    <row r="41" spans="2:7" ht="12.75">
      <c r="B41" t="s">
        <v>85</v>
      </c>
      <c r="G41" s="30"/>
    </row>
    <row r="42" ht="13.5" thickBot="1"/>
    <row r="43" spans="2:9" ht="12.75">
      <c r="B43" s="31" t="s">
        <v>36</v>
      </c>
      <c r="C43" s="32"/>
      <c r="D43" s="4"/>
      <c r="E43" s="4"/>
      <c r="F43" s="4"/>
      <c r="G43" s="33">
        <f>I36</f>
        <v>12822152.96</v>
      </c>
      <c r="H43" s="4"/>
      <c r="I43" s="5"/>
    </row>
    <row r="44" spans="2:9" ht="12.75">
      <c r="B44" s="34" t="s">
        <v>86</v>
      </c>
      <c r="C44" s="35"/>
      <c r="D44" s="36"/>
      <c r="E44" s="37"/>
      <c r="F44" s="37"/>
      <c r="G44" s="38">
        <f>I38</f>
        <v>12822152.96</v>
      </c>
      <c r="H44" s="39"/>
      <c r="I44" s="40"/>
    </row>
    <row r="45" spans="2:9" ht="13.5" thickBot="1">
      <c r="B45" s="41" t="s">
        <v>72</v>
      </c>
      <c r="C45" s="42"/>
      <c r="D45" s="39"/>
      <c r="E45" s="39"/>
      <c r="F45" s="39"/>
      <c r="G45" s="43">
        <f>G43-G44</f>
        <v>0</v>
      </c>
      <c r="H45" s="39"/>
      <c r="I45" s="40"/>
    </row>
    <row r="46" spans="2:9" ht="13.5" thickBot="1">
      <c r="B46" s="44" t="s">
        <v>39</v>
      </c>
      <c r="C46" s="45"/>
      <c r="D46" s="46"/>
      <c r="E46" s="47"/>
      <c r="F46" s="47"/>
      <c r="G46" s="48">
        <f>G45</f>
        <v>0</v>
      </c>
      <c r="H46" s="49"/>
      <c r="I46" s="50">
        <f>G46</f>
        <v>0</v>
      </c>
    </row>
    <row r="47" ht="12.75">
      <c r="I47" s="17"/>
    </row>
    <row r="48" spans="2:9" ht="12.75">
      <c r="B48" s="51" t="s">
        <v>87</v>
      </c>
      <c r="C48" s="1"/>
      <c r="D48" s="1"/>
      <c r="E48" s="1"/>
      <c r="F48" s="1"/>
      <c r="I48" s="23">
        <f>SUM(I38:I47)</f>
        <v>12822152.96</v>
      </c>
    </row>
    <row r="50" spans="2:7" ht="12.75">
      <c r="B50" s="27" t="s">
        <v>41</v>
      </c>
      <c r="C50" s="27"/>
      <c r="D50" s="27"/>
      <c r="E50" s="27"/>
      <c r="F50" s="27"/>
      <c r="G50" s="28"/>
    </row>
    <row r="51" ht="12.75">
      <c r="B51" s="52" t="s">
        <v>74</v>
      </c>
    </row>
    <row r="52" ht="12.75">
      <c r="B52" s="52" t="s">
        <v>75</v>
      </c>
    </row>
    <row r="53" spans="2:7" ht="12.75">
      <c r="B53" s="52" t="s">
        <v>76</v>
      </c>
      <c r="C53" s="52"/>
      <c r="D53" s="52"/>
      <c r="E53" s="52"/>
      <c r="F53" s="52"/>
      <c r="G53" s="52"/>
    </row>
    <row r="54" spans="2:7" ht="12.75">
      <c r="B54" s="52" t="s">
        <v>43</v>
      </c>
      <c r="C54" s="52"/>
      <c r="D54" s="52"/>
      <c r="E54" s="52"/>
      <c r="F54" s="52"/>
      <c r="G54" s="52"/>
    </row>
    <row r="55" spans="2:7" ht="12.75">
      <c r="B55" s="52" t="s">
        <v>77</v>
      </c>
      <c r="C55" s="52"/>
      <c r="D55" s="52"/>
      <c r="E55" s="52"/>
      <c r="F55" s="52"/>
      <c r="G55" s="52"/>
    </row>
    <row r="56" spans="2:7" ht="12.75">
      <c r="B56" s="52" t="s">
        <v>78</v>
      </c>
      <c r="C56" s="52"/>
      <c r="D56" s="52"/>
      <c r="E56" s="52"/>
      <c r="F56" s="52"/>
      <c r="G56" s="52"/>
    </row>
    <row r="57" spans="2:7" ht="12.75">
      <c r="B57" s="52"/>
      <c r="C57" s="52"/>
      <c r="D57" s="52"/>
      <c r="E57" s="52"/>
      <c r="F57" s="52"/>
      <c r="G57" s="52"/>
    </row>
    <row r="58" spans="2:4" ht="12.75">
      <c r="B58" s="53" t="s">
        <v>45</v>
      </c>
      <c r="C58" s="54"/>
      <c r="D58" s="39"/>
    </row>
    <row r="59" spans="2:4" ht="12.75">
      <c r="B59" s="55" t="s">
        <v>46</v>
      </c>
      <c r="C59" s="56"/>
      <c r="D59" s="57">
        <v>11813</v>
      </c>
    </row>
    <row r="60" spans="2:4" ht="12.75">
      <c r="B60" s="58" t="s">
        <v>47</v>
      </c>
      <c r="C60" s="59"/>
      <c r="D60" s="60">
        <v>11713</v>
      </c>
    </row>
    <row r="61" spans="2:4" ht="13.5" thickBot="1">
      <c r="B61" s="61" t="s">
        <v>48</v>
      </c>
      <c r="C61" s="54"/>
      <c r="D61" s="62">
        <f>(D59+D60)/2</f>
        <v>11763</v>
      </c>
    </row>
    <row r="62" spans="2:9" ht="12.75">
      <c r="B62" s="52"/>
      <c r="F62" s="63"/>
      <c r="G62" s="64" t="s">
        <v>49</v>
      </c>
      <c r="H62" s="64"/>
      <c r="I62" s="65"/>
    </row>
    <row r="63" spans="2:9" ht="13.5" thickBot="1">
      <c r="B63" s="53" t="s">
        <v>45</v>
      </c>
      <c r="C63" s="54"/>
      <c r="D63" s="39"/>
      <c r="F63" s="66">
        <f>D66-D61</f>
        <v>-248</v>
      </c>
      <c r="G63" s="52" t="s">
        <v>79</v>
      </c>
      <c r="H63" s="67"/>
      <c r="I63" s="40"/>
    </row>
    <row r="64" spans="2:9" ht="13.5" thickBot="1">
      <c r="B64" s="55" t="s">
        <v>80</v>
      </c>
      <c r="C64" s="56"/>
      <c r="D64" s="68">
        <f>11515</f>
        <v>11515</v>
      </c>
      <c r="F64" s="69">
        <f>F63/D61*100</f>
        <v>-2.1083057043271274</v>
      </c>
      <c r="G64" s="70" t="s">
        <v>81</v>
      </c>
      <c r="H64" s="71"/>
      <c r="I64" s="50">
        <f>I48*F64/100</f>
        <v>-270330.18227322964</v>
      </c>
    </row>
    <row r="65" spans="2:9" ht="12.75">
      <c r="B65" s="58" t="s">
        <v>82</v>
      </c>
      <c r="C65" s="59"/>
      <c r="D65" s="72">
        <f>11515</f>
        <v>11515</v>
      </c>
      <c r="E65" s="52"/>
      <c r="F65" s="52"/>
      <c r="G65" s="52"/>
      <c r="H65" s="52"/>
      <c r="I65" s="14"/>
    </row>
    <row r="66" spans="2:9" ht="12.75">
      <c r="B66" s="61" t="s">
        <v>48</v>
      </c>
      <c r="C66" s="54"/>
      <c r="D66" s="73">
        <f>(D64+D65)/2</f>
        <v>11515</v>
      </c>
      <c r="E66" s="52"/>
      <c r="F66" s="52"/>
      <c r="G66" s="52"/>
      <c r="H66" s="52"/>
      <c r="I66" s="14"/>
    </row>
    <row r="67" spans="2:9" ht="13.5" thickBot="1">
      <c r="B67" s="67"/>
      <c r="C67" s="39"/>
      <c r="D67" s="74"/>
      <c r="E67" s="52"/>
      <c r="F67" s="52"/>
      <c r="G67" s="52"/>
      <c r="H67" s="52"/>
      <c r="I67" s="14"/>
    </row>
    <row r="68" spans="2:9" ht="13.5" thickBot="1">
      <c r="B68" s="24" t="s">
        <v>83</v>
      </c>
      <c r="C68" s="25"/>
      <c r="D68" s="24"/>
      <c r="E68" s="24"/>
      <c r="F68" s="24"/>
      <c r="G68" s="24"/>
      <c r="H68" s="18"/>
      <c r="I68" s="13">
        <f>SUM(I48:I66)</f>
        <v>12551822.777726771</v>
      </c>
    </row>
  </sheetData>
  <mergeCells count="1">
    <mergeCell ref="B2: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2019-03-22T13:47:56Z</cp:lastPrinted>
  <dcterms:created xsi:type="dcterms:W3CDTF">1996-11-05T10:16:36Z</dcterms:created>
  <dcterms:modified xsi:type="dcterms:W3CDTF">2019-03-22T13:59:38Z</dcterms:modified>
  <cp:category/>
  <cp:version/>
  <cp:contentType/>
  <cp:contentStatus/>
</cp:coreProperties>
</file>