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994" firstSheet="1" activeTab="3"/>
  </bookViews>
  <sheets>
    <sheet name="FONDO POSIZIONE MEDICI 2016" sheetId="1" r:id="rId1"/>
    <sheet name="FONDO DISAGIO MEDICI 2016" sheetId="2" r:id="rId2"/>
    <sheet name="FONDO RISULTATO MEDICI 2016" sheetId="3" r:id="rId3"/>
    <sheet name="FONDO POSIZIONE MEDICI 2017" sheetId="4" r:id="rId4"/>
    <sheet name="FONDO DISAGIO MEDICI 2017" sheetId="5" r:id="rId5"/>
    <sheet name="FONDO RISULTATO MEDICI 2017" sheetId="6" r:id="rId6"/>
  </sheets>
  <definedNames/>
  <calcPr fullCalcOnLoad="1"/>
</workbook>
</file>

<file path=xl/sharedStrings.xml><?xml version="1.0" encoding="utf-8"?>
<sst xmlns="http://schemas.openxmlformats.org/spreadsheetml/2006/main" count="388" uniqueCount="80">
  <si>
    <t>ALLEGATO A</t>
  </si>
  <si>
    <t xml:space="preserve">ART. 9 CCNL 06.05.2010 - FONDO PER L'INDENNITA' DI SPECIFICITA' MEDICA, RETRIBUZIONE DI POSIZIONE,  EQUIPARAZIONE, SPECIFICO TRATTAMENTO E INDENNITA' DI DIREZIONE DI STRUTTURA COMPLESSA </t>
  </si>
  <si>
    <t>DIRIGENZA MEDICA E VETERINARIA</t>
  </si>
  <si>
    <t>ALLEGATO sub 1</t>
  </si>
  <si>
    <t>EX AZIENDA USL 10 FIRENZE</t>
  </si>
  <si>
    <t>importo costituito in base alle disposizioni contrattuali  anno 2014</t>
  </si>
  <si>
    <t>riduzione operata per effetto applicazione dell' art. 9 c.2 bis prima parte</t>
  </si>
  <si>
    <t>riduzione operata per effetto applicazione dell' art. 9 c.2 bis seconda parte</t>
  </si>
  <si>
    <t>IMPORTO FONDO COSTITUITO IN BASE ALLE DISPOSIZIONI DI CUI ALL' ART. 1 C.456 l. 147/2013</t>
  </si>
  <si>
    <t>RIA completamento anno 2014</t>
  </si>
  <si>
    <t>RIA pro-quota anno 2015</t>
  </si>
  <si>
    <t>Assegni personali artt. 38 e 43 pro-quota anno 2015</t>
  </si>
  <si>
    <t>TOTALE FONDO ex Azienda Usl 10 Firenze ANNO 2015</t>
  </si>
  <si>
    <t>EX AZIENDA USL 3 PISTOIA</t>
  </si>
  <si>
    <t>Assegni personali artt. 38 e 43 completamento anno 2014</t>
  </si>
  <si>
    <t>TOTALE FONDO ex Azienda Usl 3 Pistoia ANNO 2015</t>
  </si>
  <si>
    <t>EX AZIENDA USL 4 PRATO</t>
  </si>
  <si>
    <t xml:space="preserve"> </t>
  </si>
  <si>
    <t>TOTALE FONDO ex Azienda Usl 4 Prato ANNO 2015</t>
  </si>
  <si>
    <t>EX AZIENDA USL 11 EMPOLI</t>
  </si>
  <si>
    <t>TOTALE FONDO ex Azienda Usl 11 Empoli ANNO 2015</t>
  </si>
  <si>
    <t>Sommatoria dei Fondi 2015 delle Aziende soppresse ex-art. 86 comma 2 della LR 84/2015</t>
  </si>
  <si>
    <t>EX-Azienda Usl 10 Firenze</t>
  </si>
  <si>
    <t>RIA e Assegni personali completamento anno 2015</t>
  </si>
  <si>
    <t>a valere sul 2016</t>
  </si>
  <si>
    <t>EX-Azienda Usl 3 Pistoia</t>
  </si>
  <si>
    <t>EX-Azienda Usl 4 Prato</t>
  </si>
  <si>
    <t>EX-Azienda Usl 11 Empoli</t>
  </si>
  <si>
    <t>RIA, Assegni, spec. trattamento completamento anno 2015</t>
  </si>
  <si>
    <t xml:space="preserve">Azienda Usl Toscana Centro </t>
  </si>
  <si>
    <t>RIA e Assegni personali pro quota  anno 2016</t>
  </si>
  <si>
    <t>AZIENDA USL TOSCANA CENTRO importo costituito in base alle disposizioni contrattuali ANNO 2016</t>
  </si>
  <si>
    <t>Riduzione riferita alla prima parte dell'art. 1, comma 236 L. 208/2015</t>
  </si>
  <si>
    <t>per ricondurre l'importo del fondo dell'anno 2016 a quello dell' anno 2015</t>
  </si>
  <si>
    <t xml:space="preserve">IMPORTO FONDO ANNO 2015 </t>
  </si>
  <si>
    <t>IMPORTO  FONDO ANNO 2016</t>
  </si>
  <si>
    <t>DIFFERENZA FRA ANNO 2015 E ANNO 2016</t>
  </si>
  <si>
    <t>RIDUZIONE PRIMA PARTE ART. 1 C. 236 L. 208/2015</t>
  </si>
  <si>
    <t>IMPORTO   FONDO ANNO 2016 AL NETTO DELLA RIDUZIONE DI CUI SOPRA</t>
  </si>
  <si>
    <t>Riduzione riferita alla seconda parte dell'art. 1, comma 236 L. 208/2015</t>
  </si>
  <si>
    <t>Dal confronto della semisomma anno 2015 e la semisomma anno 2016, quest' ultima è risultata</t>
  </si>
  <si>
    <t>inferiore rispetto al 2015 e pertanto, sulla base delle disposizioni dell' art. 1 c. 236 seconda parte L. 208/2015</t>
  </si>
  <si>
    <t>occorre procedere alla determinazione della riduzione del fondo</t>
  </si>
  <si>
    <t xml:space="preserve">                     MEDICI E VETERINARI</t>
  </si>
  <si>
    <t>N. DIP. 01/01/2015</t>
  </si>
  <si>
    <t>N. DIP. 31/12/2015</t>
  </si>
  <si>
    <t>SEMISOMMA</t>
  </si>
  <si>
    <t>CALCOLO RIDUZIONE</t>
  </si>
  <si>
    <t>Differenze semisomma 2015 e 2016</t>
  </si>
  <si>
    <t>N. DIP. 01/01/2016</t>
  </si>
  <si>
    <t>% riduzione fondo 2016</t>
  </si>
  <si>
    <t>N. DIP. 31/12/2016</t>
  </si>
  <si>
    <t>AZIENDA USL TOSCANA CENTRO TOTALE FONDO  ANNO 2016</t>
  </si>
  <si>
    <t>ALLEGATO B</t>
  </si>
  <si>
    <t>RIA e Assegni completamento  anno 2016</t>
  </si>
  <si>
    <t>AZIENDA USL TOSCANA CENTRO importo costituito in base alle disposizioni contrattuali ANNO 2017</t>
  </si>
  <si>
    <t>per ricondurre l'importo del fondo dell'anno 2017 a quello dell' anno 2015</t>
  </si>
  <si>
    <t>IMPORTO  FONDO ANNO 2017</t>
  </si>
  <si>
    <t>DIFFERENZA FRA ANNO 2015 E ANNO 2017</t>
  </si>
  <si>
    <t>L'importo del fondo anno 2017 è calcolato in via provvisoria . Al fine del calcolo della semisomma dell' anno 2017</t>
  </si>
  <si>
    <t>è stato ipotizzato invariato il numero di dipendenti al 31.12.2017 rispetto al 01.01.2017.</t>
  </si>
  <si>
    <t>Inoltre dal confronto della semisomma anno 2015 e la semisomma anno 2017, quest' ultima è risultata</t>
  </si>
  <si>
    <t xml:space="preserve">occorre procedere alla determinazione della riduzione del fondo; l'importo del fondo definitivo  potrebbe subire </t>
  </si>
  <si>
    <t>una maggiore riduzione nel caso in cui la semisomma 2017, a consuntivo anno, dovesse risultare ulteriormente inferiore.</t>
  </si>
  <si>
    <t>N. DIP. 01/01/2017</t>
  </si>
  <si>
    <t>N. DIP. 31/12/2017</t>
  </si>
  <si>
    <t>AZIENDA USL TOSCANA CENTRO TOTALE FONDO PRESUNTO ANNO 2017</t>
  </si>
  <si>
    <t>ART. 10 CCNL 06.05.2010- FONDO PER IL TRATTAMENTO ACCESSORIO LEGATO ALLE CONDIZIONI DI LAVORO DELLA DIRIGENZA MEDICA E VETERINARIA</t>
  </si>
  <si>
    <t>ALLEGATO sub 2</t>
  </si>
  <si>
    <t xml:space="preserve"> per ricondurre l'importo del fondo dell'anno 2016 a quello dell' anno 2015</t>
  </si>
  <si>
    <t xml:space="preserve"> per ricondurre l'importo del fondo dell'anno 2017 a quello dell' anno 2015</t>
  </si>
  <si>
    <t>ART. 11 CCNL 06.05.2010 - FONDO PER LA RETRIBUZIONE DI RISULTATO E PER LA QUALITA' DELLA PRESTAZIONE INDIVIDUALE DIRIGENZA MEDICA E VETERINARIA</t>
  </si>
  <si>
    <t>ALLEGATO sub 3</t>
  </si>
  <si>
    <t>art. 53 D-Lg.vo 165/2001 anno 2014</t>
  </si>
  <si>
    <t>IMPORTO  FONDO ANNO 2016 AL NETTO DELLA RIDUZIONE DI CUI SOPRA</t>
  </si>
  <si>
    <t>Differenze semisomma 2015 e 2017</t>
  </si>
  <si>
    <t>% riduzione fondo 2017</t>
  </si>
  <si>
    <t>IMPORTO FONDO ANNO 2017</t>
  </si>
  <si>
    <t>IMPORTO  FONDO ANNO 2017 AL NETTO DELLA RIDUZIONE DI CUI SOPRA</t>
  </si>
  <si>
    <t>IMPORTO   FONDO ANNO 2017 AL NETTO DELLA RIDUZIONE DI CUI SOPRA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</si>
</sst>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0_ ;[Red]\-#,##0.00\ "/>
    <numFmt numFmtId="191" formatCode="&quot;€ &quot;#,##0.00;[Red]&quot;-€ &quot;#,##0.00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9"/>
      <name val="Garamond"/>
      <family val="1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4" fontId="0" fillId="0" borderId="3" xfId="0" applyNumberForma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7" xfId="0" applyFont="1" applyBorder="1" applyAlignment="1">
      <alignment/>
    </xf>
    <xf numFmtId="4" fontId="4" fillId="0" borderId="8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4" fontId="3" fillId="2" borderId="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4" fontId="1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190" fontId="0" fillId="0" borderId="0" xfId="0" applyNumberFormat="1" applyAlignment="1">
      <alignment/>
    </xf>
    <xf numFmtId="191" fontId="9" fillId="0" borderId="9" xfId="0" applyNumberFormat="1" applyFont="1" applyBorder="1" applyAlignment="1">
      <alignment/>
    </xf>
    <xf numFmtId="0" fontId="5" fillId="0" borderId="1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5" fillId="0" borderId="13" xfId="0" applyFont="1" applyBorder="1" applyAlignment="1">
      <alignment/>
    </xf>
    <xf numFmtId="4" fontId="5" fillId="0" borderId="14" xfId="0" applyNumberFormat="1" applyFont="1" applyBorder="1" applyAlignment="1">
      <alignment/>
    </xf>
    <xf numFmtId="0" fontId="0" fillId="0" borderId="5" xfId="0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5" fillId="0" borderId="19" xfId="0" applyNumberFormat="1" applyFont="1" applyBorder="1" applyAlignment="1">
      <alignment/>
    </xf>
    <xf numFmtId="0" fontId="9" fillId="0" borderId="20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5" fillId="0" borderId="7" xfId="0" applyFont="1" applyBorder="1" applyAlignment="1">
      <alignment/>
    </xf>
    <xf numFmtId="4" fontId="9" fillId="0" borderId="21" xfId="0" applyNumberFormat="1" applyFont="1" applyBorder="1" applyAlignment="1">
      <alignment/>
    </xf>
    <xf numFmtId="0" fontId="0" fillId="0" borderId="7" xfId="0" applyBorder="1" applyAlignment="1">
      <alignment/>
    </xf>
    <xf numFmtId="4" fontId="3" fillId="0" borderId="8" xfId="0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9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5" fillId="0" borderId="24" xfId="0" applyFont="1" applyBorder="1" applyAlignment="1">
      <alignment/>
    </xf>
    <xf numFmtId="0" fontId="0" fillId="0" borderId="25" xfId="0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0" fillId="0" borderId="28" xfId="0" applyBorder="1" applyAlignment="1">
      <alignment/>
    </xf>
    <xf numFmtId="0" fontId="5" fillId="0" borderId="23" xfId="0" applyFont="1" applyBorder="1" applyAlignment="1">
      <alignment/>
    </xf>
    <xf numFmtId="0" fontId="5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0" fillId="0" borderId="3" xfId="0" applyBorder="1" applyAlignment="1">
      <alignment/>
    </xf>
    <xf numFmtId="0" fontId="10" fillId="0" borderId="0" xfId="0" applyFont="1" applyAlignment="1">
      <alignment/>
    </xf>
    <xf numFmtId="4" fontId="5" fillId="0" borderId="4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2" borderId="26" xfId="0" applyFont="1" applyFill="1" applyBorder="1" applyAlignment="1">
      <alignment/>
    </xf>
    <xf numFmtId="4" fontId="5" fillId="0" borderId="6" xfId="0" applyNumberFormat="1" applyFont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7" xfId="0" applyFont="1" applyBorder="1" applyAlignment="1">
      <alignment/>
    </xf>
    <xf numFmtId="4" fontId="3" fillId="2" borderId="8" xfId="0" applyNumberFormat="1" applyFont="1" applyFill="1" applyBorder="1" applyAlignment="1">
      <alignment/>
    </xf>
    <xf numFmtId="0" fontId="5" fillId="2" borderId="2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2" borderId="23" xfId="0" applyFont="1" applyFill="1" applyBorder="1" applyAlignment="1">
      <alignment/>
    </xf>
    <xf numFmtId="0" fontId="1" fillId="0" borderId="0" xfId="0" applyFont="1" applyAlignment="1">
      <alignment horizontal="justify" wrapText="1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9" fillId="0" borderId="29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3" fillId="0" borderId="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workbookViewId="0" topLeftCell="A1">
      <selection activeCell="A1" sqref="A1:IV16384"/>
    </sheetView>
  </sheetViews>
  <sheetFormatPr defaultColWidth="9.140625" defaultRowHeight="12.75"/>
  <cols>
    <col min="3" max="3" width="7.57421875" style="0" customWidth="1"/>
    <col min="6" max="6" width="25.140625" style="0" customWidth="1"/>
    <col min="7" max="7" width="12.28125" style="0" customWidth="1"/>
    <col min="8" max="8" width="14.140625" style="0" customWidth="1"/>
    <col min="9" max="9" width="19.421875" style="0" customWidth="1"/>
  </cols>
  <sheetData>
    <row r="1" ht="12.75">
      <c r="H1" s="1" t="s">
        <v>0</v>
      </c>
    </row>
    <row r="3" spans="1:8" ht="12.75">
      <c r="A3" s="2" t="s">
        <v>1</v>
      </c>
      <c r="B3" s="2"/>
      <c r="C3" s="2"/>
      <c r="D3" s="2"/>
      <c r="E3" s="2"/>
      <c r="F3" s="2"/>
      <c r="G3" s="2"/>
      <c r="H3" s="2"/>
    </row>
    <row r="4" spans="1:8" ht="12.75">
      <c r="A4" s="3" t="s">
        <v>2</v>
      </c>
      <c r="B4" s="3"/>
      <c r="C4" s="3"/>
      <c r="D4" s="3"/>
      <c r="E4" s="4"/>
      <c r="F4" s="4"/>
      <c r="G4" s="4"/>
      <c r="H4" s="4"/>
    </row>
    <row r="5" spans="1:8" ht="12.75">
      <c r="A5" s="3"/>
      <c r="B5" s="3"/>
      <c r="C5" s="3"/>
      <c r="D5" s="3"/>
      <c r="E5" s="4"/>
      <c r="F5" s="4"/>
      <c r="G5" s="4"/>
      <c r="H5" s="4"/>
    </row>
    <row r="6" spans="1:8" ht="13.5" thickBot="1">
      <c r="A6" s="3"/>
      <c r="B6" s="5"/>
      <c r="C6" s="5"/>
      <c r="D6" s="6"/>
      <c r="E6" s="6"/>
      <c r="F6" s="3"/>
      <c r="G6" s="3"/>
      <c r="H6" s="3" t="s">
        <v>3</v>
      </c>
    </row>
    <row r="7" spans="1:8" ht="13.5" thickBot="1">
      <c r="A7" s="7" t="s">
        <v>4</v>
      </c>
      <c r="B7" s="8"/>
      <c r="C7" s="8"/>
      <c r="D7" s="8"/>
      <c r="E7" s="8"/>
      <c r="F7" s="8"/>
      <c r="G7" s="8"/>
      <c r="H7" s="9"/>
    </row>
    <row r="8" spans="1:8" ht="12.75" hidden="1">
      <c r="A8" s="10" t="s">
        <v>5</v>
      </c>
      <c r="B8" s="11"/>
      <c r="C8" s="11"/>
      <c r="D8" s="11"/>
      <c r="E8" s="11"/>
      <c r="F8" s="11"/>
      <c r="G8" s="11"/>
      <c r="H8" s="12">
        <f>18636093.13</f>
        <v>18636093.13</v>
      </c>
    </row>
    <row r="9" spans="1:8" ht="12.75" hidden="1">
      <c r="A9" s="10" t="s">
        <v>6</v>
      </c>
      <c r="B9" s="11"/>
      <c r="C9" s="11"/>
      <c r="D9" s="11"/>
      <c r="E9" s="11"/>
      <c r="F9" s="11"/>
      <c r="G9" s="11"/>
      <c r="H9" s="12">
        <v>-1074045.83</v>
      </c>
    </row>
    <row r="10" spans="1:8" ht="12.75" hidden="1">
      <c r="A10" s="10" t="s">
        <v>7</v>
      </c>
      <c r="B10" s="11"/>
      <c r="C10" s="11"/>
      <c r="D10" s="11"/>
      <c r="E10" s="11"/>
      <c r="F10" s="11"/>
      <c r="G10" s="11"/>
      <c r="H10" s="12">
        <v>-75518.68</v>
      </c>
    </row>
    <row r="11" spans="1:8" ht="12.75" hidden="1">
      <c r="A11" s="10" t="s">
        <v>8</v>
      </c>
      <c r="B11" s="11"/>
      <c r="C11" s="11"/>
      <c r="D11" s="11"/>
      <c r="E11" s="11"/>
      <c r="F11" s="11"/>
      <c r="G11" s="11"/>
      <c r="H11" s="13">
        <f>SUM(H8:H10)</f>
        <v>17486528.619999997</v>
      </c>
    </row>
    <row r="12" spans="1:8" ht="12.75" hidden="1">
      <c r="A12" s="10" t="s">
        <v>9</v>
      </c>
      <c r="B12" s="11"/>
      <c r="C12" s="11"/>
      <c r="D12" s="11"/>
      <c r="E12" s="11"/>
      <c r="F12" s="11"/>
      <c r="G12" s="11"/>
      <c r="H12" s="12">
        <v>84571.93</v>
      </c>
    </row>
    <row r="13" spans="1:8" ht="12.75" hidden="1">
      <c r="A13" s="10" t="s">
        <v>10</v>
      </c>
      <c r="B13" s="11"/>
      <c r="C13" s="11"/>
      <c r="D13" s="11"/>
      <c r="E13" s="11"/>
      <c r="F13" s="11"/>
      <c r="G13" s="11"/>
      <c r="H13" s="12">
        <v>166822.17</v>
      </c>
    </row>
    <row r="14" spans="1:8" ht="13.5" hidden="1" thickBot="1">
      <c r="A14" s="10" t="s">
        <v>11</v>
      </c>
      <c r="B14" s="11"/>
      <c r="C14" s="11"/>
      <c r="D14" s="11"/>
      <c r="E14" s="11"/>
      <c r="F14" s="11"/>
      <c r="G14" s="11"/>
      <c r="H14" s="12">
        <v>15687.76</v>
      </c>
    </row>
    <row r="15" spans="1:9" ht="13.5" thickBot="1">
      <c r="A15" s="14"/>
      <c r="B15" s="15"/>
      <c r="C15" s="16" t="s">
        <v>12</v>
      </c>
      <c r="D15" s="16"/>
      <c r="E15" s="16"/>
      <c r="F15" s="16"/>
      <c r="G15" s="16"/>
      <c r="H15" s="17">
        <f>SUM(H11:H14)</f>
        <v>17753610.48</v>
      </c>
      <c r="I15" s="18"/>
    </row>
    <row r="16" ht="13.5" thickBot="1">
      <c r="H16" s="18"/>
    </row>
    <row r="17" spans="1:8" ht="13.5" thickBot="1">
      <c r="A17" s="7" t="s">
        <v>13</v>
      </c>
      <c r="B17" s="8"/>
      <c r="C17" s="8"/>
      <c r="D17" s="8"/>
      <c r="E17" s="8"/>
      <c r="F17" s="8"/>
      <c r="G17" s="8"/>
      <c r="H17" s="9"/>
    </row>
    <row r="18" spans="1:8" ht="12.75" hidden="1">
      <c r="A18" s="10" t="s">
        <v>5</v>
      </c>
      <c r="B18" s="11"/>
      <c r="C18" s="11"/>
      <c r="D18" s="11"/>
      <c r="E18" s="11"/>
      <c r="F18" s="11"/>
      <c r="G18" s="11"/>
      <c r="H18" s="12">
        <v>7547039.38</v>
      </c>
    </row>
    <row r="19" spans="1:8" ht="12.75" hidden="1">
      <c r="A19" s="10" t="s">
        <v>6</v>
      </c>
      <c r="B19" s="11"/>
      <c r="C19" s="11"/>
      <c r="D19" s="11"/>
      <c r="E19" s="11"/>
      <c r="F19" s="11"/>
      <c r="G19" s="11"/>
      <c r="H19" s="12">
        <v>-143048.1</v>
      </c>
    </row>
    <row r="20" spans="1:8" ht="12.75" hidden="1">
      <c r="A20" s="10" t="s">
        <v>7</v>
      </c>
      <c r="B20" s="11"/>
      <c r="C20" s="11"/>
      <c r="D20" s="11"/>
      <c r="E20" s="11"/>
      <c r="F20" s="11"/>
      <c r="G20" s="11"/>
      <c r="H20" s="12">
        <v>-120767.8</v>
      </c>
    </row>
    <row r="21" spans="1:8" ht="12.75" hidden="1">
      <c r="A21" s="10" t="s">
        <v>8</v>
      </c>
      <c r="B21" s="11"/>
      <c r="C21" s="11"/>
      <c r="D21" s="11"/>
      <c r="E21" s="11"/>
      <c r="F21" s="11"/>
      <c r="G21" s="11"/>
      <c r="H21" s="13">
        <f>SUM(H18:H20)</f>
        <v>7283223.48</v>
      </c>
    </row>
    <row r="22" spans="1:8" ht="12.75" hidden="1">
      <c r="A22" s="10" t="s">
        <v>9</v>
      </c>
      <c r="B22" s="11"/>
      <c r="C22" s="11"/>
      <c r="D22" s="11"/>
      <c r="E22" s="11"/>
      <c r="F22" s="11"/>
      <c r="G22" s="11"/>
      <c r="H22" s="12">
        <v>40179.83</v>
      </c>
    </row>
    <row r="23" spans="1:8" ht="12.75" hidden="1">
      <c r="A23" s="10" t="s">
        <v>10</v>
      </c>
      <c r="B23" s="11"/>
      <c r="C23" s="11"/>
      <c r="D23" s="11"/>
      <c r="E23" s="11"/>
      <c r="F23" s="11"/>
      <c r="G23" s="11"/>
      <c r="H23" s="12">
        <v>40309.01</v>
      </c>
    </row>
    <row r="24" spans="1:8" ht="12.75" hidden="1">
      <c r="A24" s="10" t="s">
        <v>14</v>
      </c>
      <c r="B24" s="11"/>
      <c r="C24" s="11"/>
      <c r="D24" s="11"/>
      <c r="E24" s="11"/>
      <c r="F24" s="11"/>
      <c r="G24" s="11"/>
      <c r="H24" s="12">
        <v>6266.23</v>
      </c>
    </row>
    <row r="25" spans="1:8" ht="13.5" hidden="1" thickBot="1">
      <c r="A25" s="10" t="s">
        <v>11</v>
      </c>
      <c r="B25" s="11"/>
      <c r="C25" s="11"/>
      <c r="D25" s="11"/>
      <c r="E25" s="11"/>
      <c r="F25" s="11"/>
      <c r="G25" s="11"/>
      <c r="H25" s="12">
        <v>10065.28</v>
      </c>
    </row>
    <row r="26" spans="1:9" ht="13.5" thickBot="1">
      <c r="A26" s="14"/>
      <c r="B26" s="15"/>
      <c r="C26" s="16" t="s">
        <v>15</v>
      </c>
      <c r="D26" s="16"/>
      <c r="E26" s="16"/>
      <c r="F26" s="16"/>
      <c r="G26" s="16"/>
      <c r="H26" s="17">
        <f>SUM(H21:H25)</f>
        <v>7380043.830000001</v>
      </c>
      <c r="I26" s="18"/>
    </row>
    <row r="27" ht="13.5" thickBot="1">
      <c r="H27" s="18"/>
    </row>
    <row r="28" spans="1:11" ht="15" customHeight="1" thickBot="1">
      <c r="A28" s="7" t="s">
        <v>16</v>
      </c>
      <c r="B28" s="8"/>
      <c r="C28" s="8"/>
      <c r="D28" s="8"/>
      <c r="E28" s="8"/>
      <c r="F28" s="8"/>
      <c r="G28" s="8"/>
      <c r="H28" s="9"/>
      <c r="K28" t="s">
        <v>17</v>
      </c>
    </row>
    <row r="29" spans="1:8" ht="12.75" hidden="1">
      <c r="A29" s="10" t="s">
        <v>5</v>
      </c>
      <c r="B29" s="11"/>
      <c r="C29" s="11"/>
      <c r="D29" s="11"/>
      <c r="E29" s="11"/>
      <c r="F29" s="11"/>
      <c r="G29" s="11"/>
      <c r="H29" s="12">
        <v>6750086.98</v>
      </c>
    </row>
    <row r="30" spans="1:8" ht="12.75" hidden="1">
      <c r="A30" s="10" t="s">
        <v>6</v>
      </c>
      <c r="B30" s="11"/>
      <c r="C30" s="11"/>
      <c r="D30" s="11"/>
      <c r="E30" s="11"/>
      <c r="F30" s="11"/>
      <c r="G30" s="11"/>
      <c r="H30" s="12">
        <v>-275970.57</v>
      </c>
    </row>
    <row r="31" spans="1:8" ht="12.75" hidden="1">
      <c r="A31" s="10" t="s">
        <v>7</v>
      </c>
      <c r="B31" s="11"/>
      <c r="C31" s="11"/>
      <c r="D31" s="11"/>
      <c r="E31" s="11"/>
      <c r="F31" s="11"/>
      <c r="G31" s="11"/>
      <c r="H31" s="12">
        <v>-21549.39</v>
      </c>
    </row>
    <row r="32" spans="1:8" ht="12.75" hidden="1">
      <c r="A32" s="10" t="s">
        <v>8</v>
      </c>
      <c r="B32" s="11"/>
      <c r="C32" s="11"/>
      <c r="D32" s="11"/>
      <c r="E32" s="11"/>
      <c r="F32" s="11"/>
      <c r="G32" s="11"/>
      <c r="H32" s="13">
        <f>SUM(H29:H31)</f>
        <v>6452567.0200000005</v>
      </c>
    </row>
    <row r="33" spans="1:8" ht="12.75" hidden="1">
      <c r="A33" s="10" t="s">
        <v>9</v>
      </c>
      <c r="B33" s="11"/>
      <c r="C33" s="11"/>
      <c r="D33" s="11"/>
      <c r="E33" s="11"/>
      <c r="F33" s="11"/>
      <c r="G33" s="11"/>
      <c r="H33" s="12">
        <v>18168.8</v>
      </c>
    </row>
    <row r="34" spans="1:8" ht="12.75" hidden="1">
      <c r="A34" s="10" t="s">
        <v>10</v>
      </c>
      <c r="B34" s="11"/>
      <c r="C34" s="11"/>
      <c r="D34" s="11"/>
      <c r="E34" s="11"/>
      <c r="F34" s="11"/>
      <c r="G34" s="11"/>
      <c r="H34" s="12">
        <v>24332.99</v>
      </c>
    </row>
    <row r="35" spans="1:8" ht="12.75" hidden="1">
      <c r="A35" s="10" t="s">
        <v>14</v>
      </c>
      <c r="B35" s="11"/>
      <c r="C35" s="11"/>
      <c r="D35" s="11"/>
      <c r="E35" s="11"/>
      <c r="F35" s="11"/>
      <c r="G35" s="11"/>
      <c r="H35" s="12">
        <v>41488.04</v>
      </c>
    </row>
    <row r="36" spans="1:8" ht="13.5" hidden="1" thickBot="1">
      <c r="A36" s="10" t="s">
        <v>11</v>
      </c>
      <c r="B36" s="11"/>
      <c r="C36" s="11"/>
      <c r="D36" s="11"/>
      <c r="E36" s="11"/>
      <c r="F36" s="11"/>
      <c r="G36" s="11"/>
      <c r="H36" s="12">
        <v>12367.55</v>
      </c>
    </row>
    <row r="37" spans="1:9" ht="13.5" thickBot="1">
      <c r="A37" s="14"/>
      <c r="B37" s="15"/>
      <c r="C37" s="16" t="s">
        <v>18</v>
      </c>
      <c r="D37" s="16"/>
      <c r="E37" s="16"/>
      <c r="F37" s="16"/>
      <c r="G37" s="16"/>
      <c r="H37" s="17">
        <f>SUM(H32:H36)</f>
        <v>6548924.4</v>
      </c>
      <c r="I37" s="18"/>
    </row>
    <row r="38" ht="13.5" thickBot="1">
      <c r="H38" s="18"/>
    </row>
    <row r="39" spans="1:8" ht="13.5" thickBot="1">
      <c r="A39" s="7" t="s">
        <v>19</v>
      </c>
      <c r="B39" s="8"/>
      <c r="C39" s="8"/>
      <c r="D39" s="8"/>
      <c r="E39" s="8"/>
      <c r="F39" s="8"/>
      <c r="G39" s="8"/>
      <c r="H39" s="9"/>
    </row>
    <row r="40" spans="1:8" ht="12.75" hidden="1">
      <c r="A40" s="10" t="s">
        <v>5</v>
      </c>
      <c r="B40" s="11"/>
      <c r="C40" s="11"/>
      <c r="D40" s="11"/>
      <c r="E40" s="11"/>
      <c r="F40" s="11"/>
      <c r="G40" s="11"/>
      <c r="H40" s="12">
        <v>7922692.59</v>
      </c>
    </row>
    <row r="41" spans="1:8" ht="12.75" hidden="1">
      <c r="A41" s="10" t="s">
        <v>6</v>
      </c>
      <c r="B41" s="11"/>
      <c r="C41" s="11"/>
      <c r="D41" s="11"/>
      <c r="E41" s="11"/>
      <c r="F41" s="11"/>
      <c r="G41" s="11"/>
      <c r="H41" s="12">
        <v>-399754.19</v>
      </c>
    </row>
    <row r="42" spans="1:8" ht="12.75" hidden="1">
      <c r="A42" s="10" t="s">
        <v>7</v>
      </c>
      <c r="B42" s="11"/>
      <c r="C42" s="11"/>
      <c r="D42" s="11"/>
      <c r="E42" s="11"/>
      <c r="F42" s="11"/>
      <c r="G42" s="11"/>
      <c r="H42" s="12">
        <v>-285119.37</v>
      </c>
    </row>
    <row r="43" spans="1:8" ht="12.75" hidden="1">
      <c r="A43" s="10" t="s">
        <v>8</v>
      </c>
      <c r="B43" s="11"/>
      <c r="C43" s="11"/>
      <c r="D43" s="11"/>
      <c r="E43" s="11"/>
      <c r="F43" s="11"/>
      <c r="G43" s="11"/>
      <c r="H43" s="13">
        <f>SUM(H40:H42)</f>
        <v>7237819.029999999</v>
      </c>
    </row>
    <row r="44" spans="1:8" ht="12.75" hidden="1">
      <c r="A44" s="10" t="s">
        <v>9</v>
      </c>
      <c r="B44" s="11"/>
      <c r="C44" s="11"/>
      <c r="D44" s="11"/>
      <c r="E44" s="11"/>
      <c r="F44" s="11"/>
      <c r="G44" s="11"/>
      <c r="H44" s="12">
        <v>31561.71</v>
      </c>
    </row>
    <row r="45" spans="1:8" ht="12.75" hidden="1">
      <c r="A45" s="10" t="s">
        <v>10</v>
      </c>
      <c r="B45" s="11"/>
      <c r="C45" s="11"/>
      <c r="D45" s="11"/>
      <c r="E45" s="11"/>
      <c r="F45" s="11"/>
      <c r="G45" s="11"/>
      <c r="H45" s="12">
        <v>24281.13</v>
      </c>
    </row>
    <row r="46" spans="1:8" ht="13.5" hidden="1" thickBot="1">
      <c r="A46" s="10" t="s">
        <v>14</v>
      </c>
      <c r="B46" s="11"/>
      <c r="C46" s="11"/>
      <c r="D46" s="11"/>
      <c r="E46" s="11"/>
      <c r="F46" s="11"/>
      <c r="G46" s="11"/>
      <c r="H46" s="12"/>
    </row>
    <row r="47" spans="1:9" ht="13.5" thickBot="1">
      <c r="A47" s="14"/>
      <c r="B47" s="15"/>
      <c r="C47" s="16" t="s">
        <v>20</v>
      </c>
      <c r="D47" s="16"/>
      <c r="E47" s="16"/>
      <c r="F47" s="16"/>
      <c r="G47" s="16"/>
      <c r="H47" s="17">
        <f>SUM(H43:H46)</f>
        <v>7293661.869999999</v>
      </c>
      <c r="I47" s="18"/>
    </row>
    <row r="48" ht="13.5" thickBot="1">
      <c r="H48" s="18"/>
    </row>
    <row r="49" spans="1:9" ht="13.5" thickBot="1">
      <c r="A49" s="19" t="s">
        <v>21</v>
      </c>
      <c r="B49" s="19"/>
      <c r="C49" s="19"/>
      <c r="D49" s="19"/>
      <c r="E49" s="19"/>
      <c r="F49" s="19"/>
      <c r="G49" s="19"/>
      <c r="H49" s="17">
        <f>H15+H26+H37+H47</f>
        <v>38976240.58</v>
      </c>
      <c r="I49" s="18"/>
    </row>
    <row r="50" spans="7:13" ht="12.75">
      <c r="G50" s="20"/>
      <c r="M50" t="s">
        <v>17</v>
      </c>
    </row>
    <row r="51" spans="1:8" ht="12.75">
      <c r="A51" t="s">
        <v>22</v>
      </c>
      <c r="D51" s="20" t="s">
        <v>23</v>
      </c>
      <c r="E51" s="20"/>
      <c r="F51" s="20"/>
      <c r="G51" s="21">
        <f>380891.88+28835.42</f>
        <v>409727.3</v>
      </c>
      <c r="H51" s="20" t="s">
        <v>24</v>
      </c>
    </row>
    <row r="52" spans="1:8" ht="12.75">
      <c r="A52" t="s">
        <v>25</v>
      </c>
      <c r="D52" s="20" t="s">
        <v>23</v>
      </c>
      <c r="E52" s="20"/>
      <c r="F52" s="20"/>
      <c r="G52" s="21">
        <f>45626.45+4775.77</f>
        <v>50402.22</v>
      </c>
      <c r="H52" s="20" t="s">
        <v>24</v>
      </c>
    </row>
    <row r="53" spans="1:8" ht="12.75">
      <c r="A53" t="s">
        <v>26</v>
      </c>
      <c r="D53" s="20" t="s">
        <v>23</v>
      </c>
      <c r="E53" s="22"/>
      <c r="F53" s="22"/>
      <c r="G53" s="21">
        <f>35922.64+79944.95</f>
        <v>115867.59</v>
      </c>
      <c r="H53" s="20" t="s">
        <v>24</v>
      </c>
    </row>
    <row r="54" spans="1:8" ht="12.75">
      <c r="A54" t="s">
        <v>27</v>
      </c>
      <c r="D54" s="20" t="s">
        <v>28</v>
      </c>
      <c r="E54" s="22"/>
      <c r="F54" s="22"/>
      <c r="G54" s="21">
        <f>40475.38+7420.53+5874.7</f>
        <v>53770.60999999999</v>
      </c>
      <c r="H54" s="20" t="s">
        <v>24</v>
      </c>
    </row>
    <row r="55" spans="1:8" ht="12.75">
      <c r="A55" s="23" t="s">
        <v>29</v>
      </c>
      <c r="B55" s="23"/>
      <c r="C55" s="23"/>
      <c r="D55" s="24" t="s">
        <v>30</v>
      </c>
      <c r="E55" s="25"/>
      <c r="F55" s="25"/>
      <c r="G55" s="26">
        <v>109498.14</v>
      </c>
      <c r="H55" s="19"/>
    </row>
    <row r="56" spans="7:8" ht="12.75">
      <c r="G56" s="19"/>
      <c r="H56" s="27">
        <f>G51+G52+G54+G53+G55</f>
        <v>739265.86</v>
      </c>
    </row>
    <row r="57" spans="1:8" ht="12.75">
      <c r="A57" s="28" t="s">
        <v>31</v>
      </c>
      <c r="B57" s="29"/>
      <c r="C57" s="28"/>
      <c r="D57" s="28"/>
      <c r="E57" s="28"/>
      <c r="F57" s="28"/>
      <c r="G57" s="20"/>
      <c r="H57" s="30">
        <f>SUM(H49:H56)</f>
        <v>39715506.44</v>
      </c>
    </row>
    <row r="58" ht="12.75">
      <c r="K58" t="s">
        <v>17</v>
      </c>
    </row>
    <row r="59" spans="1:7" ht="12.75">
      <c r="A59" s="31" t="s">
        <v>32</v>
      </c>
      <c r="B59" s="31"/>
      <c r="C59" s="31"/>
      <c r="D59" s="31"/>
      <c r="E59" s="31"/>
      <c r="F59" s="32"/>
      <c r="G59" s="33"/>
    </row>
    <row r="60" spans="1:6" ht="12.75">
      <c r="A60" t="s">
        <v>33</v>
      </c>
      <c r="F60" s="18"/>
    </row>
    <row r="61" ht="13.5" thickBot="1"/>
    <row r="62" spans="1:8" ht="12.75">
      <c r="A62" s="34" t="s">
        <v>34</v>
      </c>
      <c r="B62" s="35"/>
      <c r="C62" s="8"/>
      <c r="D62" s="8"/>
      <c r="E62" s="8"/>
      <c r="F62" s="36">
        <f>H49</f>
        <v>38976240.58</v>
      </c>
      <c r="G62" s="8"/>
      <c r="H62" s="9"/>
    </row>
    <row r="63" spans="1:8" ht="12.75">
      <c r="A63" s="37" t="s">
        <v>35</v>
      </c>
      <c r="B63" s="38"/>
      <c r="C63" s="39"/>
      <c r="D63" s="40"/>
      <c r="E63" s="40"/>
      <c r="F63" s="41">
        <f>H57</f>
        <v>39715506.44</v>
      </c>
      <c r="G63" s="5"/>
      <c r="H63" s="42"/>
    </row>
    <row r="64" spans="1:8" ht="13.5" thickBot="1">
      <c r="A64" s="43" t="s">
        <v>36</v>
      </c>
      <c r="B64" s="44"/>
      <c r="C64" s="45"/>
      <c r="D64" s="45"/>
      <c r="E64" s="46"/>
      <c r="F64" s="47">
        <f>F62-F63</f>
        <v>-739265.8599999994</v>
      </c>
      <c r="G64" s="5"/>
      <c r="H64" s="42"/>
    </row>
    <row r="65" spans="1:8" ht="13.5" thickBot="1">
      <c r="A65" s="48" t="s">
        <v>37</v>
      </c>
      <c r="B65" s="49"/>
      <c r="C65" s="50"/>
      <c r="D65" s="51"/>
      <c r="E65" s="51"/>
      <c r="F65" s="52">
        <f>F64</f>
        <v>-739265.8599999994</v>
      </c>
      <c r="G65" s="53"/>
      <c r="H65" s="54">
        <f>F65</f>
        <v>-739265.8599999994</v>
      </c>
    </row>
    <row r="66" ht="12.75">
      <c r="H66" s="19"/>
    </row>
    <row r="67" spans="1:12" ht="12.75">
      <c r="A67" s="55" t="s">
        <v>38</v>
      </c>
      <c r="B67" s="1"/>
      <c r="C67" s="1"/>
      <c r="D67" s="1"/>
      <c r="E67" s="1"/>
      <c r="H67" s="27">
        <f>SUM(H57:H66)</f>
        <v>38976240.58</v>
      </c>
      <c r="J67" t="s">
        <v>17</v>
      </c>
      <c r="L67" t="s">
        <v>17</v>
      </c>
    </row>
    <row r="69" spans="1:6" ht="12.75">
      <c r="A69" s="31" t="s">
        <v>39</v>
      </c>
      <c r="B69" s="31"/>
      <c r="C69" s="31"/>
      <c r="D69" s="31"/>
      <c r="E69" s="31"/>
      <c r="F69" s="32"/>
    </row>
    <row r="70" ht="12.75">
      <c r="A70" s="56"/>
    </row>
    <row r="71" spans="1:6" ht="12.75">
      <c r="A71" s="56" t="s">
        <v>40</v>
      </c>
      <c r="B71" s="56"/>
      <c r="C71" s="56"/>
      <c r="D71" s="56"/>
      <c r="E71" s="56"/>
      <c r="F71" s="56"/>
    </row>
    <row r="72" spans="1:6" ht="12.75">
      <c r="A72" s="56" t="s">
        <v>41</v>
      </c>
      <c r="B72" s="56"/>
      <c r="C72" s="56"/>
      <c r="D72" s="56"/>
      <c r="E72" s="56"/>
      <c r="F72" s="56"/>
    </row>
    <row r="73" spans="1:10" ht="12.75">
      <c r="A73" s="56" t="s">
        <v>42</v>
      </c>
      <c r="B73" s="56"/>
      <c r="C73" s="56"/>
      <c r="D73" s="56"/>
      <c r="E73" s="56"/>
      <c r="F73" s="56"/>
      <c r="J73" s="56"/>
    </row>
    <row r="74" spans="1:10" ht="12.75">
      <c r="A74" s="56"/>
      <c r="B74" s="56"/>
      <c r="C74" s="56"/>
      <c r="D74" s="56"/>
      <c r="E74" s="56"/>
      <c r="F74" s="56"/>
      <c r="J74" s="56"/>
    </row>
    <row r="75" spans="1:10" ht="12.75">
      <c r="A75" s="57" t="s">
        <v>43</v>
      </c>
      <c r="B75" s="58"/>
      <c r="C75" s="5"/>
      <c r="J75" s="56"/>
    </row>
    <row r="76" spans="1:3" ht="12.75">
      <c r="A76" s="59" t="s">
        <v>44</v>
      </c>
      <c r="B76" s="60"/>
      <c r="C76" s="61">
        <v>2477</v>
      </c>
    </row>
    <row r="77" spans="1:3" ht="12.75">
      <c r="A77" s="62" t="s">
        <v>45</v>
      </c>
      <c r="B77" s="63"/>
      <c r="C77" s="64">
        <v>2425</v>
      </c>
    </row>
    <row r="78" spans="1:12" ht="13.5" thickBot="1">
      <c r="A78" s="65" t="s">
        <v>46</v>
      </c>
      <c r="B78" s="58"/>
      <c r="C78" s="66">
        <f>(C76+C77)/2</f>
        <v>2451</v>
      </c>
      <c r="L78" t="s">
        <v>17</v>
      </c>
    </row>
    <row r="79" spans="1:10" ht="12.75">
      <c r="A79" s="56"/>
      <c r="E79" s="67"/>
      <c r="F79" s="68" t="s">
        <v>47</v>
      </c>
      <c r="G79" s="68"/>
      <c r="H79" s="69"/>
      <c r="I79" s="70"/>
      <c r="J79" s="70"/>
    </row>
    <row r="80" spans="1:10" ht="13.5" thickBot="1">
      <c r="A80" s="57" t="s">
        <v>43</v>
      </c>
      <c r="B80" s="58"/>
      <c r="C80" s="5"/>
      <c r="E80" s="71">
        <f>C83-C78</f>
        <v>-23.5</v>
      </c>
      <c r="F80" s="56" t="s">
        <v>48</v>
      </c>
      <c r="G80" s="72"/>
      <c r="H80" s="42"/>
      <c r="I80" s="73"/>
      <c r="J80" s="73"/>
    </row>
    <row r="81" spans="1:10" ht="13.5" thickBot="1">
      <c r="A81" s="59" t="s">
        <v>49</v>
      </c>
      <c r="B81" s="60"/>
      <c r="C81" s="74">
        <f>2306+65+48</f>
        <v>2419</v>
      </c>
      <c r="E81" s="75">
        <f>E80/C78*100</f>
        <v>-0.9587923296613627</v>
      </c>
      <c r="F81" s="76" t="s">
        <v>50</v>
      </c>
      <c r="G81" s="77"/>
      <c r="H81" s="78">
        <f>H67*E81/100</f>
        <v>-373701.20507139945</v>
      </c>
      <c r="I81" s="73"/>
      <c r="J81" s="73"/>
    </row>
    <row r="82" spans="1:8" ht="12.75">
      <c r="A82" s="62" t="s">
        <v>51</v>
      </c>
      <c r="B82" s="63"/>
      <c r="C82" s="79">
        <f>2261+111+64</f>
        <v>2436</v>
      </c>
      <c r="D82" s="56"/>
      <c r="E82" s="56"/>
      <c r="F82" s="56"/>
      <c r="G82" s="56"/>
      <c r="H82" s="80"/>
    </row>
    <row r="83" spans="1:8" ht="13.5" thickBot="1">
      <c r="A83" s="65" t="s">
        <v>46</v>
      </c>
      <c r="B83" s="58"/>
      <c r="C83" s="81">
        <f>(C81+C82)/2</f>
        <v>2427.5</v>
      </c>
      <c r="D83" s="56"/>
      <c r="E83" s="56"/>
      <c r="F83" s="56"/>
      <c r="G83" s="56"/>
      <c r="H83" s="80"/>
    </row>
    <row r="84" spans="1:8" ht="13.5" thickBot="1">
      <c r="A84" s="28" t="s">
        <v>52</v>
      </c>
      <c r="B84" s="29"/>
      <c r="C84" s="28"/>
      <c r="D84" s="28"/>
      <c r="E84" s="28"/>
      <c r="F84" s="28"/>
      <c r="G84" s="20"/>
      <c r="H84" s="17">
        <f>SUM(H67:H83)</f>
        <v>38602539.3749286</v>
      </c>
    </row>
  </sheetData>
  <mergeCells count="1">
    <mergeCell ref="A3: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63"/>
  <sheetViews>
    <sheetView workbookViewId="0" topLeftCell="A1">
      <selection activeCell="A1" sqref="A1:IV16384"/>
    </sheetView>
  </sheetViews>
  <sheetFormatPr defaultColWidth="9.140625" defaultRowHeight="12.75"/>
  <cols>
    <col min="7" max="7" width="15.00390625" style="0" customWidth="1"/>
    <col min="8" max="8" width="27.140625" style="0" customWidth="1"/>
    <col min="9" max="9" width="14.140625" style="0" customWidth="1"/>
  </cols>
  <sheetData>
    <row r="1" spans="2:9" ht="33" customHeight="1">
      <c r="B1" s="82" t="s">
        <v>67</v>
      </c>
      <c r="C1" s="82"/>
      <c r="D1" s="82"/>
      <c r="E1" s="82"/>
      <c r="F1" s="82"/>
      <c r="G1" s="82"/>
      <c r="H1" s="82"/>
      <c r="I1" s="82"/>
    </row>
    <row r="3" spans="2:9" ht="13.5" thickBot="1">
      <c r="B3" s="3"/>
      <c r="C3" s="5"/>
      <c r="D3" s="5"/>
      <c r="E3" s="6"/>
      <c r="F3" s="6"/>
      <c r="G3" s="3"/>
      <c r="H3" s="3"/>
      <c r="I3" s="3" t="s">
        <v>68</v>
      </c>
    </row>
    <row r="4" spans="2:9" ht="11.25" customHeight="1" thickBot="1">
      <c r="B4" s="7" t="s">
        <v>4</v>
      </c>
      <c r="C4" s="8"/>
      <c r="D4" s="8"/>
      <c r="E4" s="8"/>
      <c r="F4" s="8"/>
      <c r="G4" s="8"/>
      <c r="H4" s="8"/>
      <c r="I4" s="9"/>
    </row>
    <row r="5" spans="2:9" ht="12.75" hidden="1">
      <c r="B5" s="10" t="s">
        <v>5</v>
      </c>
      <c r="C5" s="11"/>
      <c r="D5" s="11"/>
      <c r="E5" s="11"/>
      <c r="F5" s="11"/>
      <c r="G5" s="11"/>
      <c r="H5" s="11"/>
      <c r="I5" s="12">
        <v>3206373.92</v>
      </c>
    </row>
    <row r="6" spans="2:9" ht="12.75" hidden="1">
      <c r="B6" s="10" t="s">
        <v>6</v>
      </c>
      <c r="C6" s="11"/>
      <c r="D6" s="11"/>
      <c r="E6" s="11"/>
      <c r="F6" s="11"/>
      <c r="G6" s="11"/>
      <c r="H6" s="11"/>
      <c r="I6" s="12">
        <v>0</v>
      </c>
    </row>
    <row r="7" spans="2:9" ht="12.75" hidden="1">
      <c r="B7" s="10" t="s">
        <v>7</v>
      </c>
      <c r="C7" s="11"/>
      <c r="D7" s="11"/>
      <c r="E7" s="11"/>
      <c r="F7" s="11"/>
      <c r="G7" s="11"/>
      <c r="H7" s="11"/>
      <c r="I7" s="12">
        <v>-8215.01</v>
      </c>
    </row>
    <row r="8" spans="2:9" ht="13.5" hidden="1" thickBot="1">
      <c r="B8" s="83" t="s">
        <v>8</v>
      </c>
      <c r="C8" s="84"/>
      <c r="D8" s="84"/>
      <c r="E8" s="84"/>
      <c r="F8" s="84"/>
      <c r="G8" s="84"/>
      <c r="H8" s="84"/>
      <c r="I8" s="13">
        <f>SUM(I5:I7)</f>
        <v>3198158.91</v>
      </c>
    </row>
    <row r="9" spans="2:9" ht="13.5" thickBot="1">
      <c r="B9" s="14"/>
      <c r="C9" s="15"/>
      <c r="D9" s="16" t="s">
        <v>12</v>
      </c>
      <c r="E9" s="16"/>
      <c r="F9" s="16"/>
      <c r="G9" s="16"/>
      <c r="H9" s="16"/>
      <c r="I9" s="17">
        <f>I8</f>
        <v>3198158.91</v>
      </c>
    </row>
    <row r="10" ht="13.5" thickBot="1"/>
    <row r="11" spans="2:9" ht="13.5" thickBot="1">
      <c r="B11" s="7" t="s">
        <v>13</v>
      </c>
      <c r="C11" s="8"/>
      <c r="D11" s="8"/>
      <c r="E11" s="8"/>
      <c r="F11" s="8"/>
      <c r="G11" s="8"/>
      <c r="H11" s="8"/>
      <c r="I11" s="9"/>
    </row>
    <row r="12" spans="2:9" ht="12.75" hidden="1">
      <c r="B12" s="10" t="s">
        <v>5</v>
      </c>
      <c r="C12" s="11"/>
      <c r="D12" s="11"/>
      <c r="E12" s="11"/>
      <c r="F12" s="11"/>
      <c r="G12" s="11"/>
      <c r="H12" s="11"/>
      <c r="I12" s="12">
        <v>1425996.82</v>
      </c>
    </row>
    <row r="13" spans="2:9" ht="12.75" hidden="1">
      <c r="B13" s="10" t="s">
        <v>6</v>
      </c>
      <c r="C13" s="11"/>
      <c r="D13" s="11"/>
      <c r="E13" s="11"/>
      <c r="F13" s="11"/>
      <c r="G13" s="11"/>
      <c r="H13" s="11"/>
      <c r="I13" s="12">
        <v>0</v>
      </c>
    </row>
    <row r="14" spans="2:9" ht="12.75" hidden="1">
      <c r="B14" s="10" t="s">
        <v>7</v>
      </c>
      <c r="C14" s="11"/>
      <c r="D14" s="11"/>
      <c r="E14" s="11"/>
      <c r="F14" s="11"/>
      <c r="G14" s="11"/>
      <c r="H14" s="11"/>
      <c r="I14" s="12">
        <v>-91.11</v>
      </c>
    </row>
    <row r="15" spans="2:9" ht="13.5" hidden="1" thickBot="1">
      <c r="B15" s="83" t="s">
        <v>8</v>
      </c>
      <c r="C15" s="84"/>
      <c r="D15" s="84"/>
      <c r="E15" s="84"/>
      <c r="F15" s="84"/>
      <c r="G15" s="84"/>
      <c r="H15" s="84"/>
      <c r="I15" s="13">
        <f>SUM(I12:I14)</f>
        <v>1425905.71</v>
      </c>
    </row>
    <row r="16" spans="2:9" ht="13.5" thickBot="1">
      <c r="B16" s="14"/>
      <c r="C16" s="15"/>
      <c r="D16" s="16" t="s">
        <v>15</v>
      </c>
      <c r="E16" s="16"/>
      <c r="F16" s="16"/>
      <c r="G16" s="16"/>
      <c r="H16" s="16"/>
      <c r="I16" s="17">
        <f>I15</f>
        <v>1425905.71</v>
      </c>
    </row>
    <row r="17" ht="13.5" thickBot="1"/>
    <row r="18" spans="2:9" ht="13.5" thickBot="1">
      <c r="B18" s="7" t="s">
        <v>16</v>
      </c>
      <c r="C18" s="8"/>
      <c r="D18" s="8"/>
      <c r="E18" s="8"/>
      <c r="F18" s="8"/>
      <c r="G18" s="8"/>
      <c r="H18" s="8"/>
      <c r="I18" s="9"/>
    </row>
    <row r="19" spans="2:9" ht="12.75" hidden="1">
      <c r="B19" s="10" t="s">
        <v>5</v>
      </c>
      <c r="C19" s="11"/>
      <c r="D19" s="11"/>
      <c r="E19" s="11"/>
      <c r="F19" s="11"/>
      <c r="G19" s="11"/>
      <c r="H19" s="11"/>
      <c r="I19" s="12">
        <v>1197613.62</v>
      </c>
    </row>
    <row r="20" spans="2:9" ht="12.75" hidden="1">
      <c r="B20" s="10" t="s">
        <v>6</v>
      </c>
      <c r="C20" s="11"/>
      <c r="D20" s="11"/>
      <c r="E20" s="11"/>
      <c r="F20" s="11"/>
      <c r="G20" s="11"/>
      <c r="H20" s="11"/>
      <c r="I20" s="12">
        <v>0</v>
      </c>
    </row>
    <row r="21" spans="2:9" ht="12.75" hidden="1">
      <c r="B21" s="10" t="s">
        <v>7</v>
      </c>
      <c r="C21" s="11"/>
      <c r="D21" s="11"/>
      <c r="E21" s="11"/>
      <c r="F21" s="11"/>
      <c r="G21" s="11"/>
      <c r="H21" s="11"/>
      <c r="I21" s="12">
        <v>-5479.73</v>
      </c>
    </row>
    <row r="22" spans="2:9" ht="13.5" hidden="1" thickBot="1">
      <c r="B22" s="83" t="s">
        <v>8</v>
      </c>
      <c r="C22" s="84"/>
      <c r="D22" s="84"/>
      <c r="E22" s="84"/>
      <c r="F22" s="84"/>
      <c r="G22" s="84"/>
      <c r="H22" s="84"/>
      <c r="I22" s="13">
        <f>SUM(I19:I21)</f>
        <v>1192133.8900000001</v>
      </c>
    </row>
    <row r="23" spans="2:9" ht="13.5" thickBot="1">
      <c r="B23" s="14"/>
      <c r="C23" s="15"/>
      <c r="D23" s="16" t="s">
        <v>18</v>
      </c>
      <c r="E23" s="16"/>
      <c r="F23" s="16"/>
      <c r="G23" s="16"/>
      <c r="H23" s="16"/>
      <c r="I23" s="17">
        <f>I22</f>
        <v>1192133.8900000001</v>
      </c>
    </row>
    <row r="24" ht="13.5" thickBot="1"/>
    <row r="25" spans="2:9" ht="13.5" thickBot="1">
      <c r="B25" s="7" t="s">
        <v>19</v>
      </c>
      <c r="C25" s="8"/>
      <c r="D25" s="8"/>
      <c r="E25" s="8"/>
      <c r="F25" s="8"/>
      <c r="G25" s="8"/>
      <c r="H25" s="8"/>
      <c r="I25" s="9"/>
    </row>
    <row r="26" spans="2:9" ht="12.75" hidden="1">
      <c r="B26" s="10" t="s">
        <v>5</v>
      </c>
      <c r="C26" s="11"/>
      <c r="D26" s="11"/>
      <c r="E26" s="11"/>
      <c r="F26" s="11"/>
      <c r="G26" s="11"/>
      <c r="H26" s="11"/>
      <c r="I26" s="12">
        <v>1457988.82</v>
      </c>
    </row>
    <row r="27" spans="2:9" ht="12.75" hidden="1">
      <c r="B27" s="10" t="s">
        <v>6</v>
      </c>
      <c r="C27" s="11"/>
      <c r="D27" s="11"/>
      <c r="E27" s="11"/>
      <c r="F27" s="11"/>
      <c r="G27" s="11"/>
      <c r="H27" s="11"/>
      <c r="I27" s="12">
        <v>0</v>
      </c>
    </row>
    <row r="28" spans="2:9" ht="12.75" hidden="1">
      <c r="B28" s="10" t="s">
        <v>7</v>
      </c>
      <c r="C28" s="11"/>
      <c r="D28" s="11"/>
      <c r="E28" s="11"/>
      <c r="F28" s="11"/>
      <c r="G28" s="11"/>
      <c r="H28" s="11"/>
      <c r="I28" s="12">
        <v>-55257.78</v>
      </c>
    </row>
    <row r="29" spans="2:9" ht="13.5" hidden="1" thickBot="1">
      <c r="B29" s="83" t="s">
        <v>8</v>
      </c>
      <c r="C29" s="84"/>
      <c r="D29" s="84"/>
      <c r="E29" s="84"/>
      <c r="F29" s="84"/>
      <c r="G29" s="84"/>
      <c r="H29" s="84"/>
      <c r="I29" s="13">
        <f>SUM(I26:I28)</f>
        <v>1402731.04</v>
      </c>
    </row>
    <row r="30" spans="2:9" ht="13.5" thickBot="1">
      <c r="B30" s="14"/>
      <c r="C30" s="15"/>
      <c r="D30" s="16" t="s">
        <v>20</v>
      </c>
      <c r="E30" s="16"/>
      <c r="F30" s="16"/>
      <c r="G30" s="16"/>
      <c r="H30" s="16"/>
      <c r="I30" s="17">
        <f>I29</f>
        <v>1402731.04</v>
      </c>
    </row>
    <row r="31" ht="13.5" thickBot="1"/>
    <row r="32" spans="2:9" ht="13.5" thickBot="1">
      <c r="B32" s="19" t="s">
        <v>21</v>
      </c>
      <c r="C32" s="19"/>
      <c r="D32" s="19"/>
      <c r="E32" s="19"/>
      <c r="F32" s="19"/>
      <c r="G32" s="19"/>
      <c r="H32" s="19"/>
      <c r="I32" s="17">
        <f>I9+I16+I23+I30</f>
        <v>7218929.55</v>
      </c>
    </row>
    <row r="33" spans="2:9" ht="12.75">
      <c r="B33" s="19"/>
      <c r="C33" s="19"/>
      <c r="D33" s="19"/>
      <c r="E33" s="19"/>
      <c r="F33" s="19"/>
      <c r="G33" s="19"/>
      <c r="H33" s="19"/>
      <c r="I33" s="85"/>
    </row>
    <row r="34" spans="2:9" ht="12.75">
      <c r="B34" s="28" t="s">
        <v>31</v>
      </c>
      <c r="C34" s="29"/>
      <c r="D34" s="28"/>
      <c r="E34" s="28"/>
      <c r="F34" s="28"/>
      <c r="G34" s="28"/>
      <c r="H34" s="20"/>
      <c r="I34" s="85">
        <f>I32</f>
        <v>7218929.55</v>
      </c>
    </row>
    <row r="36" spans="2:8" ht="12.75">
      <c r="B36" s="31" t="s">
        <v>32</v>
      </c>
      <c r="C36" s="31"/>
      <c r="D36" s="31"/>
      <c r="E36" s="31"/>
      <c r="F36" s="31"/>
      <c r="G36" s="32"/>
      <c r="H36" s="33"/>
    </row>
    <row r="37" spans="2:7" ht="12.75">
      <c r="B37" t="s">
        <v>69</v>
      </c>
      <c r="G37" s="18"/>
    </row>
    <row r="38" ht="13.5" thickBot="1"/>
    <row r="39" spans="2:9" ht="12.75">
      <c r="B39" s="34" t="s">
        <v>34</v>
      </c>
      <c r="C39" s="35"/>
      <c r="D39" s="8"/>
      <c r="E39" s="8"/>
      <c r="F39" s="8"/>
      <c r="G39" s="36">
        <f>I32</f>
        <v>7218929.55</v>
      </c>
      <c r="H39" s="8"/>
      <c r="I39" s="9"/>
    </row>
    <row r="40" spans="2:9" ht="12.75">
      <c r="B40" s="37" t="s">
        <v>35</v>
      </c>
      <c r="C40" s="38"/>
      <c r="D40" s="39"/>
      <c r="E40" s="40"/>
      <c r="F40" s="40"/>
      <c r="G40" s="41">
        <f>I34</f>
        <v>7218929.55</v>
      </c>
      <c r="H40" s="5"/>
      <c r="I40" s="42"/>
    </row>
    <row r="41" spans="2:9" ht="13.5" thickBot="1">
      <c r="B41" s="86" t="s">
        <v>36</v>
      </c>
      <c r="C41" s="87"/>
      <c r="D41" s="5"/>
      <c r="E41" s="5"/>
      <c r="F41" s="5"/>
      <c r="G41" s="47">
        <f>G39-G40</f>
        <v>0</v>
      </c>
      <c r="H41" s="5"/>
      <c r="I41" s="42"/>
    </row>
    <row r="42" spans="2:9" ht="13.5" thickBot="1">
      <c r="B42" s="48" t="s">
        <v>37</v>
      </c>
      <c r="C42" s="49"/>
      <c r="D42" s="50"/>
      <c r="E42" s="51"/>
      <c r="F42" s="51"/>
      <c r="G42" s="52">
        <f>G41</f>
        <v>0</v>
      </c>
      <c r="H42" s="53"/>
      <c r="I42" s="54">
        <f>G42</f>
        <v>0</v>
      </c>
    </row>
    <row r="43" ht="12.75">
      <c r="I43" s="19"/>
    </row>
    <row r="44" spans="2:9" ht="12.75">
      <c r="B44" s="55" t="s">
        <v>38</v>
      </c>
      <c r="C44" s="1"/>
      <c r="D44" s="1"/>
      <c r="E44" s="1"/>
      <c r="F44" s="1"/>
      <c r="I44" s="27">
        <f>SUM(I34:I43)</f>
        <v>7218929.55</v>
      </c>
    </row>
    <row r="46" spans="2:7" ht="12.75">
      <c r="B46" s="31" t="s">
        <v>39</v>
      </c>
      <c r="C46" s="31"/>
      <c r="D46" s="31"/>
      <c r="E46" s="31"/>
      <c r="F46" s="31"/>
      <c r="G46" s="32"/>
    </row>
    <row r="47" ht="12.75">
      <c r="B47" s="56"/>
    </row>
    <row r="48" spans="2:7" ht="12.75">
      <c r="B48" s="56" t="s">
        <v>40</v>
      </c>
      <c r="C48" s="56"/>
      <c r="D48" s="56"/>
      <c r="E48" s="56"/>
      <c r="F48" s="56"/>
      <c r="G48" s="56"/>
    </row>
    <row r="49" spans="2:7" ht="12.75">
      <c r="B49" s="56" t="s">
        <v>41</v>
      </c>
      <c r="C49" s="56"/>
      <c r="D49" s="56"/>
      <c r="E49" s="56"/>
      <c r="F49" s="56"/>
      <c r="G49" s="56"/>
    </row>
    <row r="50" spans="2:7" ht="12.75">
      <c r="B50" s="56" t="s">
        <v>42</v>
      </c>
      <c r="C50" s="56"/>
      <c r="D50" s="56"/>
      <c r="E50" s="56"/>
      <c r="F50" s="56"/>
      <c r="G50" s="56"/>
    </row>
    <row r="51" spans="2:7" ht="12.75">
      <c r="B51" s="56"/>
      <c r="C51" s="56"/>
      <c r="D51" s="56"/>
      <c r="E51" s="56"/>
      <c r="F51" s="56"/>
      <c r="G51" s="56"/>
    </row>
    <row r="52" spans="2:7" ht="12.75">
      <c r="B52" s="56"/>
      <c r="C52" s="56"/>
      <c r="D52" s="56"/>
      <c r="E52" s="56"/>
      <c r="F52" s="56"/>
      <c r="G52" s="56"/>
    </row>
    <row r="53" spans="2:4" ht="12.75">
      <c r="B53" s="57" t="s">
        <v>43</v>
      </c>
      <c r="C53" s="58"/>
      <c r="D53" s="5"/>
    </row>
    <row r="54" spans="2:4" ht="12.75">
      <c r="B54" s="59" t="s">
        <v>44</v>
      </c>
      <c r="C54" s="60"/>
      <c r="D54" s="61">
        <v>2477</v>
      </c>
    </row>
    <row r="55" spans="2:4" ht="12.75">
      <c r="B55" s="62" t="s">
        <v>45</v>
      </c>
      <c r="C55" s="63"/>
      <c r="D55" s="64">
        <v>2425</v>
      </c>
    </row>
    <row r="56" spans="2:4" ht="13.5" thickBot="1">
      <c r="B56" s="65" t="s">
        <v>46</v>
      </c>
      <c r="C56" s="58"/>
      <c r="D56" s="66">
        <f>(D54+D55)/2</f>
        <v>2451</v>
      </c>
    </row>
    <row r="57" spans="2:9" ht="12.75">
      <c r="B57" s="56"/>
      <c r="F57" s="67"/>
      <c r="G57" s="68" t="s">
        <v>47</v>
      </c>
      <c r="H57" s="68"/>
      <c r="I57" s="69"/>
    </row>
    <row r="58" spans="2:9" ht="13.5" thickBot="1">
      <c r="B58" s="57" t="s">
        <v>43</v>
      </c>
      <c r="C58" s="58"/>
      <c r="D58" s="5"/>
      <c r="F58" s="71">
        <f>D61-D56</f>
        <v>-23.5</v>
      </c>
      <c r="G58" s="56" t="s">
        <v>48</v>
      </c>
      <c r="H58" s="72"/>
      <c r="I58" s="42"/>
    </row>
    <row r="59" spans="2:9" ht="13.5" thickBot="1">
      <c r="B59" s="59" t="s">
        <v>49</v>
      </c>
      <c r="C59" s="60"/>
      <c r="D59" s="74">
        <f>2306+65+48</f>
        <v>2419</v>
      </c>
      <c r="F59" s="75">
        <f>F58/D56*100</f>
        <v>-0.9587923296613627</v>
      </c>
      <c r="G59" s="76" t="s">
        <v>50</v>
      </c>
      <c r="H59" s="77"/>
      <c r="I59" s="54">
        <f>I44*F59/100</f>
        <v>-69214.54280905753</v>
      </c>
    </row>
    <row r="60" spans="2:9" ht="12.75">
      <c r="B60" s="62" t="s">
        <v>51</v>
      </c>
      <c r="C60" s="63"/>
      <c r="D60" s="79">
        <f>2261+111+64</f>
        <v>2436</v>
      </c>
      <c r="E60" s="56"/>
      <c r="F60" s="56"/>
      <c r="G60" s="56"/>
      <c r="H60" s="56"/>
      <c r="I60" s="80"/>
    </row>
    <row r="61" spans="2:9" ht="12.75">
      <c r="B61" s="65" t="s">
        <v>46</v>
      </c>
      <c r="C61" s="58"/>
      <c r="D61" s="81">
        <f>(D59+D60)/2</f>
        <v>2427.5</v>
      </c>
      <c r="E61" s="56"/>
      <c r="F61" s="56"/>
      <c r="G61" s="56"/>
      <c r="H61" s="56"/>
      <c r="I61" s="80"/>
    </row>
    <row r="62" spans="2:9" ht="13.5" thickBot="1">
      <c r="B62" s="72"/>
      <c r="C62" s="5"/>
      <c r="D62" s="88"/>
      <c r="E62" s="56"/>
      <c r="F62" s="56"/>
      <c r="G62" s="56"/>
      <c r="H62" s="56"/>
      <c r="I62" s="80"/>
    </row>
    <row r="63" spans="2:9" ht="13.5" thickBot="1">
      <c r="B63" s="28" t="s">
        <v>52</v>
      </c>
      <c r="C63" s="29"/>
      <c r="D63" s="28"/>
      <c r="E63" s="28"/>
      <c r="F63" s="28"/>
      <c r="G63" s="28"/>
      <c r="H63" s="20"/>
      <c r="I63" s="17">
        <f>SUM(I44:I61)</f>
        <v>7149715.007190942</v>
      </c>
    </row>
  </sheetData>
  <mergeCells count="1">
    <mergeCell ref="B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67"/>
  <sheetViews>
    <sheetView workbookViewId="0" topLeftCell="A27">
      <selection activeCell="B39" sqref="B39"/>
    </sheetView>
  </sheetViews>
  <sheetFormatPr defaultColWidth="9.140625" defaultRowHeight="12.75"/>
  <cols>
    <col min="1" max="1" width="4.57421875" style="0" customWidth="1"/>
    <col min="7" max="7" width="11.28125" style="0" customWidth="1"/>
    <col min="8" max="8" width="27.00390625" style="0" customWidth="1"/>
    <col min="9" max="9" width="16.57421875" style="0" customWidth="1"/>
  </cols>
  <sheetData>
    <row r="2" spans="2:9" ht="51" customHeight="1">
      <c r="B2" s="82" t="s">
        <v>71</v>
      </c>
      <c r="C2" s="82"/>
      <c r="D2" s="82"/>
      <c r="E2" s="82"/>
      <c r="F2" s="82"/>
      <c r="G2" s="82"/>
      <c r="H2" s="82"/>
      <c r="I2" s="82"/>
    </row>
    <row r="5" ht="12.75">
      <c r="I5" s="3" t="s">
        <v>72</v>
      </c>
    </row>
    <row r="6" ht="13.5" thickBot="1"/>
    <row r="7" spans="2:9" ht="13.5" thickBot="1">
      <c r="B7" s="7" t="s">
        <v>4</v>
      </c>
      <c r="C7" s="8"/>
      <c r="D7" s="8"/>
      <c r="E7" s="8"/>
      <c r="F7" s="8"/>
      <c r="G7" s="8"/>
      <c r="H7" s="8"/>
      <c r="I7" s="9"/>
    </row>
    <row r="8" spans="2:9" ht="12.75" hidden="1">
      <c r="B8" s="10" t="s">
        <v>5</v>
      </c>
      <c r="C8" s="11"/>
      <c r="D8" s="11"/>
      <c r="E8" s="11"/>
      <c r="F8" s="11"/>
      <c r="G8" s="11"/>
      <c r="H8" s="11"/>
      <c r="I8" s="12">
        <v>2137997.84</v>
      </c>
    </row>
    <row r="9" spans="2:9" ht="12.75" hidden="1">
      <c r="B9" s="10" t="s">
        <v>6</v>
      </c>
      <c r="C9" s="11"/>
      <c r="D9" s="11"/>
      <c r="E9" s="11"/>
      <c r="F9" s="11"/>
      <c r="G9" s="11"/>
      <c r="H9" s="11"/>
      <c r="I9" s="12">
        <v>0</v>
      </c>
    </row>
    <row r="10" spans="2:9" ht="12.75" hidden="1">
      <c r="B10" s="10" t="s">
        <v>7</v>
      </c>
      <c r="C10" s="11"/>
      <c r="D10" s="11"/>
      <c r="E10" s="11"/>
      <c r="F10" s="11"/>
      <c r="G10" s="11"/>
      <c r="H10" s="11"/>
      <c r="I10" s="12">
        <v>-9509.25</v>
      </c>
    </row>
    <row r="11" spans="2:9" ht="13.5" hidden="1" thickBot="1">
      <c r="B11" s="83" t="s">
        <v>8</v>
      </c>
      <c r="C11" s="84"/>
      <c r="D11" s="84"/>
      <c r="E11" s="84"/>
      <c r="F11" s="84"/>
      <c r="G11" s="84"/>
      <c r="H11" s="84"/>
      <c r="I11" s="13">
        <f>SUM(I8:I10)</f>
        <v>2128488.59</v>
      </c>
    </row>
    <row r="12" spans="2:9" ht="13.5" thickBot="1">
      <c r="B12" s="14"/>
      <c r="C12" s="15"/>
      <c r="D12" s="16" t="s">
        <v>12</v>
      </c>
      <c r="E12" s="16"/>
      <c r="F12" s="16"/>
      <c r="G12" s="16"/>
      <c r="H12" s="16"/>
      <c r="I12" s="17">
        <f>I11</f>
        <v>2128488.59</v>
      </c>
    </row>
    <row r="13" ht="13.5" thickBot="1"/>
    <row r="14" spans="2:9" ht="13.5" thickBot="1">
      <c r="B14" s="7" t="s">
        <v>13</v>
      </c>
      <c r="C14" s="8"/>
      <c r="D14" s="8"/>
      <c r="E14" s="8"/>
      <c r="F14" s="8"/>
      <c r="G14" s="8"/>
      <c r="H14" s="8"/>
      <c r="I14" s="9"/>
    </row>
    <row r="15" spans="2:9" ht="12.75" hidden="1">
      <c r="B15" s="10" t="s">
        <v>5</v>
      </c>
      <c r="C15" s="11"/>
      <c r="D15" s="11"/>
      <c r="E15" s="11"/>
      <c r="F15" s="11"/>
      <c r="G15" s="11"/>
      <c r="H15" s="11"/>
      <c r="I15" s="12">
        <v>720351.44</v>
      </c>
    </row>
    <row r="16" spans="2:9" ht="12.75" hidden="1">
      <c r="B16" s="10" t="s">
        <v>6</v>
      </c>
      <c r="C16" s="11"/>
      <c r="D16" s="11"/>
      <c r="E16" s="11"/>
      <c r="F16" s="11"/>
      <c r="G16" s="11"/>
      <c r="H16" s="11"/>
      <c r="I16" s="12">
        <v>0</v>
      </c>
    </row>
    <row r="17" spans="2:9" ht="12.75" hidden="1">
      <c r="B17" s="10" t="s">
        <v>7</v>
      </c>
      <c r="C17" s="11"/>
      <c r="D17" s="11"/>
      <c r="E17" s="11"/>
      <c r="F17" s="11"/>
      <c r="G17" s="11"/>
      <c r="H17" s="11"/>
      <c r="I17" s="12">
        <v>-13337.98</v>
      </c>
    </row>
    <row r="18" spans="2:9" ht="12.75" hidden="1">
      <c r="B18" s="83" t="s">
        <v>8</v>
      </c>
      <c r="C18" s="84"/>
      <c r="D18" s="84"/>
      <c r="E18" s="84"/>
      <c r="F18" s="84"/>
      <c r="G18" s="84"/>
      <c r="H18" s="84"/>
      <c r="I18" s="13">
        <f>SUM(I15:I17)</f>
        <v>707013.46</v>
      </c>
    </row>
    <row r="19" spans="2:9" ht="13.5" hidden="1" thickBot="1">
      <c r="B19" s="89" t="s">
        <v>73</v>
      </c>
      <c r="C19" s="90"/>
      <c r="D19" s="90"/>
      <c r="E19" s="90"/>
      <c r="F19" s="90"/>
      <c r="G19" s="90"/>
      <c r="H19" s="90"/>
      <c r="I19" s="91">
        <v>-1677.79</v>
      </c>
    </row>
    <row r="20" spans="2:9" ht="13.5" thickBot="1">
      <c r="B20" s="14"/>
      <c r="C20" s="15"/>
      <c r="D20" s="16" t="s">
        <v>15</v>
      </c>
      <c r="E20" s="16"/>
      <c r="F20" s="16"/>
      <c r="G20" s="16"/>
      <c r="H20" s="16"/>
      <c r="I20" s="17">
        <f>I18+I19</f>
        <v>705335.6699999999</v>
      </c>
    </row>
    <row r="21" ht="13.5" thickBot="1"/>
    <row r="22" spans="2:9" ht="13.5" thickBot="1">
      <c r="B22" s="7" t="s">
        <v>16</v>
      </c>
      <c r="C22" s="8"/>
      <c r="D22" s="8"/>
      <c r="E22" s="8"/>
      <c r="F22" s="8"/>
      <c r="G22" s="8"/>
      <c r="H22" s="8"/>
      <c r="I22" s="9"/>
    </row>
    <row r="23" spans="2:9" ht="12.75" hidden="1">
      <c r="B23" s="10" t="s">
        <v>5</v>
      </c>
      <c r="C23" s="11"/>
      <c r="D23" s="11"/>
      <c r="E23" s="11"/>
      <c r="F23" s="11"/>
      <c r="G23" s="11"/>
      <c r="H23" s="11"/>
      <c r="I23" s="12">
        <f>568953.98+33516.95+38165.21+417.81</f>
        <v>641053.95</v>
      </c>
    </row>
    <row r="24" spans="2:9" ht="12.75" hidden="1">
      <c r="B24" s="10" t="s">
        <v>6</v>
      </c>
      <c r="C24" s="11"/>
      <c r="D24" s="11"/>
      <c r="E24" s="11"/>
      <c r="F24" s="11"/>
      <c r="G24" s="11"/>
      <c r="H24" s="11"/>
      <c r="I24" s="12">
        <v>0</v>
      </c>
    </row>
    <row r="25" spans="2:9" ht="12.75" hidden="1">
      <c r="B25" s="10" t="s">
        <v>7</v>
      </c>
      <c r="C25" s="11"/>
      <c r="D25" s="11"/>
      <c r="E25" s="11"/>
      <c r="F25" s="11"/>
      <c r="G25" s="11"/>
      <c r="H25" s="11"/>
      <c r="I25" s="12">
        <f>-(2690.91+186.7+6445.57+80.35)</f>
        <v>-9403.53</v>
      </c>
    </row>
    <row r="26" spans="2:9" ht="13.5" hidden="1" thickBot="1">
      <c r="B26" s="83" t="s">
        <v>8</v>
      </c>
      <c r="C26" s="84"/>
      <c r="D26" s="84"/>
      <c r="E26" s="84"/>
      <c r="F26" s="84"/>
      <c r="G26" s="84"/>
      <c r="H26" s="84"/>
      <c r="I26" s="13">
        <f>SUM(I23:I25)</f>
        <v>631650.4199999999</v>
      </c>
    </row>
    <row r="27" spans="2:9" ht="13.5" thickBot="1">
      <c r="B27" s="14"/>
      <c r="C27" s="15"/>
      <c r="D27" s="16" t="s">
        <v>18</v>
      </c>
      <c r="E27" s="16"/>
      <c r="F27" s="16"/>
      <c r="G27" s="16"/>
      <c r="H27" s="16"/>
      <c r="I27" s="17">
        <f>I26</f>
        <v>631650.4199999999</v>
      </c>
    </row>
    <row r="28" ht="13.5" thickBot="1"/>
    <row r="29" spans="2:9" ht="15.75" customHeight="1" thickBot="1">
      <c r="B29" s="7" t="s">
        <v>19</v>
      </c>
      <c r="C29" s="8"/>
      <c r="D29" s="8"/>
      <c r="E29" s="8"/>
      <c r="F29" s="8"/>
      <c r="G29" s="8"/>
      <c r="H29" s="8"/>
      <c r="I29" s="9"/>
    </row>
    <row r="30" spans="2:9" ht="12.75" hidden="1">
      <c r="B30" s="10" t="s">
        <v>5</v>
      </c>
      <c r="C30" s="11"/>
      <c r="D30" s="11"/>
      <c r="E30" s="11"/>
      <c r="F30" s="11"/>
      <c r="G30" s="11"/>
      <c r="H30" s="11"/>
      <c r="I30" s="12">
        <v>607022.32</v>
      </c>
    </row>
    <row r="31" spans="2:9" ht="12.75" hidden="1">
      <c r="B31" s="10" t="s">
        <v>6</v>
      </c>
      <c r="C31" s="11"/>
      <c r="D31" s="11"/>
      <c r="E31" s="11"/>
      <c r="F31" s="11"/>
      <c r="G31" s="11"/>
      <c r="H31" s="11"/>
      <c r="I31" s="12">
        <v>0</v>
      </c>
    </row>
    <row r="32" spans="2:9" ht="12.75" hidden="1">
      <c r="B32" s="10" t="s">
        <v>7</v>
      </c>
      <c r="C32" s="11"/>
      <c r="D32" s="11"/>
      <c r="E32" s="11"/>
      <c r="F32" s="11"/>
      <c r="G32" s="11"/>
      <c r="H32" s="11"/>
      <c r="I32" s="12">
        <v>-23006.15</v>
      </c>
    </row>
    <row r="33" spans="2:9" ht="13.5" hidden="1" thickBot="1">
      <c r="B33" s="83" t="s">
        <v>8</v>
      </c>
      <c r="C33" s="84"/>
      <c r="D33" s="84"/>
      <c r="E33" s="84"/>
      <c r="F33" s="84"/>
      <c r="G33" s="84"/>
      <c r="H33" s="84"/>
      <c r="I33" s="13">
        <f>SUM(I30:I32)</f>
        <v>584016.1699999999</v>
      </c>
    </row>
    <row r="34" spans="2:9" ht="13.5" thickBot="1">
      <c r="B34" s="14"/>
      <c r="C34" s="15"/>
      <c r="D34" s="16" t="s">
        <v>20</v>
      </c>
      <c r="E34" s="16"/>
      <c r="F34" s="16"/>
      <c r="G34" s="16"/>
      <c r="H34" s="16"/>
      <c r="I34" s="17">
        <f>I33</f>
        <v>584016.1699999999</v>
      </c>
    </row>
    <row r="35" ht="13.5" thickBot="1"/>
    <row r="36" spans="2:9" ht="13.5" thickBot="1">
      <c r="B36" s="19" t="s">
        <v>21</v>
      </c>
      <c r="C36" s="19"/>
      <c r="D36" s="19"/>
      <c r="E36" s="19"/>
      <c r="F36" s="19"/>
      <c r="G36" s="19"/>
      <c r="H36" s="19"/>
      <c r="I36" s="17">
        <f>I12+I20+I27+I34</f>
        <v>4049490.8499999996</v>
      </c>
    </row>
    <row r="38" spans="2:9" ht="12.75">
      <c r="B38" s="28" t="s">
        <v>31</v>
      </c>
      <c r="C38" s="29"/>
      <c r="D38" s="28"/>
      <c r="E38" s="28"/>
      <c r="F38" s="28"/>
      <c r="G38" s="28"/>
      <c r="H38" s="20"/>
      <c r="I38" s="85">
        <f>I36</f>
        <v>4049490.8499999996</v>
      </c>
    </row>
    <row r="40" spans="2:8" ht="12.75">
      <c r="B40" s="31" t="s">
        <v>32</v>
      </c>
      <c r="C40" s="31"/>
      <c r="D40" s="31"/>
      <c r="E40" s="31"/>
      <c r="F40" s="31"/>
      <c r="G40" s="32"/>
      <c r="H40" s="33"/>
    </row>
    <row r="41" spans="2:7" ht="12.75">
      <c r="B41" t="s">
        <v>33</v>
      </c>
      <c r="G41" s="18"/>
    </row>
    <row r="42" ht="13.5" thickBot="1"/>
    <row r="43" spans="2:9" ht="12.75">
      <c r="B43" s="34" t="s">
        <v>34</v>
      </c>
      <c r="C43" s="35"/>
      <c r="D43" s="8"/>
      <c r="E43" s="8"/>
      <c r="F43" s="8"/>
      <c r="G43" s="36">
        <f>I36</f>
        <v>4049490.8499999996</v>
      </c>
      <c r="H43" s="8"/>
      <c r="I43" s="9"/>
    </row>
    <row r="44" spans="2:9" ht="12.75">
      <c r="B44" s="37" t="s">
        <v>35</v>
      </c>
      <c r="C44" s="38"/>
      <c r="D44" s="39"/>
      <c r="E44" s="40"/>
      <c r="F44" s="40"/>
      <c r="G44" s="41">
        <f>I38</f>
        <v>4049490.8499999996</v>
      </c>
      <c r="H44" s="5"/>
      <c r="I44" s="42"/>
    </row>
    <row r="45" spans="2:9" ht="13.5" thickBot="1">
      <c r="B45" s="86" t="s">
        <v>36</v>
      </c>
      <c r="C45" s="87"/>
      <c r="D45" s="5"/>
      <c r="E45" s="5"/>
      <c r="F45" s="5"/>
      <c r="G45" s="47">
        <f>G43-G44</f>
        <v>0</v>
      </c>
      <c r="H45" s="5"/>
      <c r="I45" s="42"/>
    </row>
    <row r="46" spans="2:9" ht="13.5" thickBot="1">
      <c r="B46" s="48" t="s">
        <v>37</v>
      </c>
      <c r="C46" s="49"/>
      <c r="D46" s="50"/>
      <c r="E46" s="51"/>
      <c r="F46" s="51"/>
      <c r="G46" s="52">
        <f>G45</f>
        <v>0</v>
      </c>
      <c r="H46" s="53"/>
      <c r="I46" s="54">
        <f>G46</f>
        <v>0</v>
      </c>
    </row>
    <row r="47" ht="12.75">
      <c r="I47" s="19"/>
    </row>
    <row r="48" spans="2:9" ht="12.75">
      <c r="B48" s="55" t="s">
        <v>74</v>
      </c>
      <c r="C48" s="1"/>
      <c r="D48" s="1"/>
      <c r="E48" s="1"/>
      <c r="F48" s="1"/>
      <c r="I48" s="27">
        <f>SUM(I38:I47)</f>
        <v>4049490.8499999996</v>
      </c>
    </row>
    <row r="50" spans="2:7" ht="12.75">
      <c r="B50" s="31" t="s">
        <v>39</v>
      </c>
      <c r="C50" s="31"/>
      <c r="D50" s="31"/>
      <c r="E50" s="31"/>
      <c r="F50" s="31"/>
      <c r="G50" s="32"/>
    </row>
    <row r="51" ht="12.75">
      <c r="B51" s="56"/>
    </row>
    <row r="52" spans="2:7" ht="12.75">
      <c r="B52" s="56" t="s">
        <v>40</v>
      </c>
      <c r="C52" s="56"/>
      <c r="D52" s="56"/>
      <c r="E52" s="56"/>
      <c r="F52" s="56"/>
      <c r="G52" s="56"/>
    </row>
    <row r="53" spans="2:7" ht="12.75">
      <c r="B53" s="56" t="s">
        <v>41</v>
      </c>
      <c r="C53" s="56"/>
      <c r="D53" s="56"/>
      <c r="E53" s="56"/>
      <c r="F53" s="56"/>
      <c r="G53" s="56"/>
    </row>
    <row r="54" spans="2:7" ht="12.75">
      <c r="B54" s="56" t="s">
        <v>42</v>
      </c>
      <c r="C54" s="56"/>
      <c r="D54" s="56"/>
      <c r="E54" s="56"/>
      <c r="F54" s="56"/>
      <c r="G54" s="56"/>
    </row>
    <row r="55" spans="2:7" ht="12.75">
      <c r="B55" s="56"/>
      <c r="C55" s="56"/>
      <c r="D55" s="56"/>
      <c r="E55" s="56"/>
      <c r="F55" s="56"/>
      <c r="G55" s="56"/>
    </row>
    <row r="56" spans="2:7" ht="12.75">
      <c r="B56" s="56"/>
      <c r="C56" s="56"/>
      <c r="D56" s="56"/>
      <c r="E56" s="56"/>
      <c r="F56" s="56"/>
      <c r="G56" s="56"/>
    </row>
    <row r="57" spans="2:4" ht="12.75">
      <c r="B57" s="57" t="s">
        <v>43</v>
      </c>
      <c r="C57" s="58"/>
      <c r="D57" s="5"/>
    </row>
    <row r="58" spans="2:4" ht="12.75">
      <c r="B58" s="59" t="s">
        <v>44</v>
      </c>
      <c r="C58" s="60"/>
      <c r="D58" s="61">
        <v>2477</v>
      </c>
    </row>
    <row r="59" spans="2:4" ht="12.75">
      <c r="B59" s="62" t="s">
        <v>45</v>
      </c>
      <c r="C59" s="63"/>
      <c r="D59" s="64">
        <v>2425</v>
      </c>
    </row>
    <row r="60" spans="2:4" ht="13.5" thickBot="1">
      <c r="B60" s="65" t="s">
        <v>46</v>
      </c>
      <c r="C60" s="58"/>
      <c r="D60" s="66">
        <f>(D58+D59)/2</f>
        <v>2451</v>
      </c>
    </row>
    <row r="61" spans="2:9" ht="12.75">
      <c r="B61" s="56"/>
      <c r="F61" s="67"/>
      <c r="G61" s="68" t="s">
        <v>47</v>
      </c>
      <c r="H61" s="68"/>
      <c r="I61" s="69"/>
    </row>
    <row r="62" spans="2:9" ht="13.5" thickBot="1">
      <c r="B62" s="57" t="s">
        <v>43</v>
      </c>
      <c r="C62" s="58"/>
      <c r="D62" s="5"/>
      <c r="F62" s="71">
        <f>D65-D60</f>
        <v>-23.5</v>
      </c>
      <c r="G62" s="56" t="s">
        <v>48</v>
      </c>
      <c r="H62" s="72"/>
      <c r="I62" s="42"/>
    </row>
    <row r="63" spans="2:9" ht="13.5" thickBot="1">
      <c r="B63" s="59" t="s">
        <v>49</v>
      </c>
      <c r="C63" s="60"/>
      <c r="D63" s="74">
        <f>2306+65+48</f>
        <v>2419</v>
      </c>
      <c r="F63" s="75">
        <f>F62/D60*100</f>
        <v>-0.9587923296613627</v>
      </c>
      <c r="G63" s="76" t="s">
        <v>50</v>
      </c>
      <c r="H63" s="77"/>
      <c r="I63" s="54">
        <f>I48*F63/100</f>
        <v>-38826.207660138716</v>
      </c>
    </row>
    <row r="64" spans="2:9" ht="12.75">
      <c r="B64" s="62" t="s">
        <v>51</v>
      </c>
      <c r="C64" s="63"/>
      <c r="D64" s="79">
        <f>2261+111+64</f>
        <v>2436</v>
      </c>
      <c r="E64" s="56"/>
      <c r="F64" s="56"/>
      <c r="G64" s="56"/>
      <c r="H64" s="56"/>
      <c r="I64" s="80"/>
    </row>
    <row r="65" spans="2:9" ht="12.75">
      <c r="B65" s="65" t="s">
        <v>46</v>
      </c>
      <c r="C65" s="58"/>
      <c r="D65" s="81">
        <f>(D63+D64)/2</f>
        <v>2427.5</v>
      </c>
      <c r="E65" s="56"/>
      <c r="F65" s="56"/>
      <c r="G65" s="56"/>
      <c r="H65" s="56"/>
      <c r="I65" s="80"/>
    </row>
    <row r="66" spans="2:9" ht="13.5" thickBot="1">
      <c r="B66" s="72"/>
      <c r="C66" s="5"/>
      <c r="D66" s="88"/>
      <c r="E66" s="56"/>
      <c r="F66" s="56"/>
      <c r="G66" s="56"/>
      <c r="H66" s="56"/>
      <c r="I66" s="80"/>
    </row>
    <row r="67" spans="2:9" ht="13.5" thickBot="1">
      <c r="B67" s="28" t="s">
        <v>52</v>
      </c>
      <c r="C67" s="29"/>
      <c r="D67" s="28"/>
      <c r="E67" s="28"/>
      <c r="F67" s="28"/>
      <c r="G67" s="28"/>
      <c r="H67" s="20"/>
      <c r="I67" s="17">
        <f>SUM(I48:I65)</f>
        <v>4010664.642339861</v>
      </c>
    </row>
  </sheetData>
  <mergeCells count="1">
    <mergeCell ref="B2:I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7"/>
  <sheetViews>
    <sheetView tabSelected="1" workbookViewId="0" topLeftCell="A53">
      <selection activeCell="A71" sqref="A71:G76"/>
    </sheetView>
  </sheetViews>
  <sheetFormatPr defaultColWidth="9.140625" defaultRowHeight="12.75"/>
  <cols>
    <col min="3" max="3" width="7.57421875" style="0" customWidth="1"/>
    <col min="6" max="6" width="25.140625" style="0" customWidth="1"/>
    <col min="7" max="7" width="12.28125" style="0" customWidth="1"/>
    <col min="8" max="8" width="14.140625" style="0" customWidth="1"/>
    <col min="9" max="9" width="19.421875" style="0" customWidth="1"/>
  </cols>
  <sheetData>
    <row r="1" ht="12.75">
      <c r="H1" s="1" t="s">
        <v>53</v>
      </c>
    </row>
    <row r="3" spans="1:8" ht="12.75">
      <c r="A3" s="2" t="s">
        <v>1</v>
      </c>
      <c r="B3" s="2"/>
      <c r="C3" s="2"/>
      <c r="D3" s="2"/>
      <c r="E3" s="2"/>
      <c r="F3" s="2"/>
      <c r="G3" s="2"/>
      <c r="H3" s="2"/>
    </row>
    <row r="4" spans="1:8" ht="12.75">
      <c r="A4" s="3" t="s">
        <v>2</v>
      </c>
      <c r="B4" s="3"/>
      <c r="C4" s="3"/>
      <c r="D4" s="3"/>
      <c r="E4" s="4"/>
      <c r="F4" s="4"/>
      <c r="G4" s="4"/>
      <c r="H4" s="4"/>
    </row>
    <row r="5" spans="1:8" ht="12.75">
      <c r="A5" s="3"/>
      <c r="B5" s="3"/>
      <c r="C5" s="3"/>
      <c r="D5" s="3"/>
      <c r="E5" s="4"/>
      <c r="F5" s="4"/>
      <c r="G5" s="4"/>
      <c r="H5" s="4"/>
    </row>
    <row r="6" spans="1:8" ht="13.5" thickBot="1">
      <c r="A6" s="3"/>
      <c r="B6" s="5"/>
      <c r="C6" s="5"/>
      <c r="D6" s="6"/>
      <c r="E6" s="6"/>
      <c r="F6" s="3"/>
      <c r="G6" s="3"/>
      <c r="H6" s="3" t="s">
        <v>3</v>
      </c>
    </row>
    <row r="7" spans="1:8" ht="13.5" thickBot="1">
      <c r="A7" s="7" t="s">
        <v>4</v>
      </c>
      <c r="B7" s="8"/>
      <c r="C7" s="8"/>
      <c r="D7" s="8"/>
      <c r="E7" s="8"/>
      <c r="F7" s="8"/>
      <c r="G7" s="8"/>
      <c r="H7" s="9"/>
    </row>
    <row r="8" spans="1:8" ht="13.5" hidden="1" thickBot="1">
      <c r="A8" s="10" t="s">
        <v>5</v>
      </c>
      <c r="B8" s="11"/>
      <c r="C8" s="11"/>
      <c r="D8" s="11"/>
      <c r="E8" s="11"/>
      <c r="F8" s="11"/>
      <c r="G8" s="11"/>
      <c r="H8" s="12">
        <f>18636093.13</f>
        <v>18636093.13</v>
      </c>
    </row>
    <row r="9" spans="1:8" ht="13.5" hidden="1" thickBot="1">
      <c r="A9" s="10" t="s">
        <v>6</v>
      </c>
      <c r="B9" s="11"/>
      <c r="C9" s="11"/>
      <c r="D9" s="11"/>
      <c r="E9" s="11"/>
      <c r="F9" s="11"/>
      <c r="G9" s="11"/>
      <c r="H9" s="12">
        <v>-1074045.83</v>
      </c>
    </row>
    <row r="10" spans="1:8" ht="13.5" hidden="1" thickBot="1">
      <c r="A10" s="10" t="s">
        <v>7</v>
      </c>
      <c r="B10" s="11"/>
      <c r="C10" s="11"/>
      <c r="D10" s="11"/>
      <c r="E10" s="11"/>
      <c r="F10" s="11"/>
      <c r="G10" s="11"/>
      <c r="H10" s="12">
        <v>-75518.68</v>
      </c>
    </row>
    <row r="11" spans="1:8" ht="13.5" hidden="1" thickBot="1">
      <c r="A11" s="10" t="s">
        <v>8</v>
      </c>
      <c r="B11" s="11"/>
      <c r="C11" s="11"/>
      <c r="D11" s="11"/>
      <c r="E11" s="11"/>
      <c r="F11" s="11"/>
      <c r="G11" s="11"/>
      <c r="H11" s="13">
        <f>SUM(H8:H10)</f>
        <v>17486528.619999997</v>
      </c>
    </row>
    <row r="12" spans="1:8" ht="13.5" hidden="1" thickBot="1">
      <c r="A12" s="10" t="s">
        <v>9</v>
      </c>
      <c r="B12" s="11"/>
      <c r="C12" s="11"/>
      <c r="D12" s="11"/>
      <c r="E12" s="11"/>
      <c r="F12" s="11"/>
      <c r="G12" s="11"/>
      <c r="H12" s="12">
        <v>84571.93</v>
      </c>
    </row>
    <row r="13" spans="1:8" ht="13.5" hidden="1" thickBot="1">
      <c r="A13" s="10" t="s">
        <v>10</v>
      </c>
      <c r="B13" s="11"/>
      <c r="C13" s="11"/>
      <c r="D13" s="11"/>
      <c r="E13" s="11"/>
      <c r="F13" s="11"/>
      <c r="G13" s="11"/>
      <c r="H13" s="12">
        <v>166822.17</v>
      </c>
    </row>
    <row r="14" spans="1:8" ht="13.5" hidden="1" thickBot="1">
      <c r="A14" s="10" t="s">
        <v>11</v>
      </c>
      <c r="B14" s="11"/>
      <c r="C14" s="11"/>
      <c r="D14" s="11"/>
      <c r="E14" s="11"/>
      <c r="F14" s="11"/>
      <c r="G14" s="11"/>
      <c r="H14" s="12">
        <v>15687.76</v>
      </c>
    </row>
    <row r="15" spans="1:9" ht="13.5" thickBot="1">
      <c r="A15" s="14"/>
      <c r="B15" s="15"/>
      <c r="C15" s="16" t="s">
        <v>12</v>
      </c>
      <c r="D15" s="16"/>
      <c r="E15" s="16"/>
      <c r="F15" s="16"/>
      <c r="G15" s="16"/>
      <c r="H15" s="17">
        <f>SUM(H11:H14)</f>
        <v>17753610.48</v>
      </c>
      <c r="I15" s="18"/>
    </row>
    <row r="16" ht="13.5" thickBot="1">
      <c r="H16" s="18"/>
    </row>
    <row r="17" spans="1:8" ht="13.5" thickBot="1">
      <c r="A17" s="7" t="s">
        <v>13</v>
      </c>
      <c r="B17" s="8"/>
      <c r="C17" s="8"/>
      <c r="D17" s="8"/>
      <c r="E17" s="8"/>
      <c r="F17" s="8"/>
      <c r="G17" s="8"/>
      <c r="H17" s="9"/>
    </row>
    <row r="18" spans="1:8" ht="13.5" hidden="1" thickBot="1">
      <c r="A18" s="10" t="s">
        <v>5</v>
      </c>
      <c r="B18" s="11"/>
      <c r="C18" s="11"/>
      <c r="D18" s="11"/>
      <c r="E18" s="11"/>
      <c r="F18" s="11"/>
      <c r="G18" s="11"/>
      <c r="H18" s="12">
        <v>7547039.38</v>
      </c>
    </row>
    <row r="19" spans="1:8" ht="13.5" hidden="1" thickBot="1">
      <c r="A19" s="10" t="s">
        <v>6</v>
      </c>
      <c r="B19" s="11"/>
      <c r="C19" s="11"/>
      <c r="D19" s="11"/>
      <c r="E19" s="11"/>
      <c r="F19" s="11"/>
      <c r="G19" s="11"/>
      <c r="H19" s="12">
        <v>-143048.1</v>
      </c>
    </row>
    <row r="20" spans="1:8" ht="13.5" hidden="1" thickBot="1">
      <c r="A20" s="10" t="s">
        <v>7</v>
      </c>
      <c r="B20" s="11"/>
      <c r="C20" s="11"/>
      <c r="D20" s="11"/>
      <c r="E20" s="11"/>
      <c r="F20" s="11"/>
      <c r="G20" s="11"/>
      <c r="H20" s="12">
        <v>-120767.8</v>
      </c>
    </row>
    <row r="21" spans="1:8" ht="13.5" hidden="1" thickBot="1">
      <c r="A21" s="10" t="s">
        <v>8</v>
      </c>
      <c r="B21" s="11"/>
      <c r="C21" s="11"/>
      <c r="D21" s="11"/>
      <c r="E21" s="11"/>
      <c r="F21" s="11"/>
      <c r="G21" s="11"/>
      <c r="H21" s="13">
        <f>SUM(H18:H20)</f>
        <v>7283223.48</v>
      </c>
    </row>
    <row r="22" spans="1:8" ht="13.5" hidden="1" thickBot="1">
      <c r="A22" s="10" t="s">
        <v>9</v>
      </c>
      <c r="B22" s="11"/>
      <c r="C22" s="11"/>
      <c r="D22" s="11"/>
      <c r="E22" s="11"/>
      <c r="F22" s="11"/>
      <c r="G22" s="11"/>
      <c r="H22" s="12">
        <v>40179.83</v>
      </c>
    </row>
    <row r="23" spans="1:8" ht="13.5" hidden="1" thickBot="1">
      <c r="A23" s="10" t="s">
        <v>10</v>
      </c>
      <c r="B23" s="11"/>
      <c r="C23" s="11"/>
      <c r="D23" s="11"/>
      <c r="E23" s="11"/>
      <c r="F23" s="11"/>
      <c r="G23" s="11"/>
      <c r="H23" s="12">
        <v>40309.01</v>
      </c>
    </row>
    <row r="24" spans="1:8" ht="13.5" hidden="1" thickBot="1">
      <c r="A24" s="10" t="s">
        <v>14</v>
      </c>
      <c r="B24" s="11"/>
      <c r="C24" s="11"/>
      <c r="D24" s="11"/>
      <c r="E24" s="11"/>
      <c r="F24" s="11"/>
      <c r="G24" s="11"/>
      <c r="H24" s="12">
        <v>6266.23</v>
      </c>
    </row>
    <row r="25" spans="1:8" ht="13.5" hidden="1" thickBot="1">
      <c r="A25" s="10" t="s">
        <v>11</v>
      </c>
      <c r="B25" s="11"/>
      <c r="C25" s="11"/>
      <c r="D25" s="11"/>
      <c r="E25" s="11"/>
      <c r="F25" s="11"/>
      <c r="G25" s="11"/>
      <c r="H25" s="12">
        <v>10065.28</v>
      </c>
    </row>
    <row r="26" spans="1:9" ht="13.5" thickBot="1">
      <c r="A26" s="14"/>
      <c r="B26" s="15"/>
      <c r="C26" s="16" t="s">
        <v>15</v>
      </c>
      <c r="D26" s="16"/>
      <c r="E26" s="16"/>
      <c r="F26" s="16"/>
      <c r="G26" s="16"/>
      <c r="H26" s="17">
        <f>SUM(H21:H25)</f>
        <v>7380043.830000001</v>
      </c>
      <c r="I26" s="18"/>
    </row>
    <row r="27" ht="13.5" thickBot="1">
      <c r="H27" s="18"/>
    </row>
    <row r="28" spans="1:11" ht="15" customHeight="1" thickBot="1">
      <c r="A28" s="7" t="s">
        <v>16</v>
      </c>
      <c r="B28" s="8"/>
      <c r="C28" s="8"/>
      <c r="D28" s="8"/>
      <c r="E28" s="8"/>
      <c r="F28" s="8"/>
      <c r="G28" s="8"/>
      <c r="H28" s="9"/>
      <c r="K28" t="s">
        <v>17</v>
      </c>
    </row>
    <row r="29" spans="1:8" ht="13.5" hidden="1" thickBot="1">
      <c r="A29" s="10" t="s">
        <v>5</v>
      </c>
      <c r="B29" s="11"/>
      <c r="C29" s="11"/>
      <c r="D29" s="11"/>
      <c r="E29" s="11"/>
      <c r="F29" s="11"/>
      <c r="G29" s="11"/>
      <c r="H29" s="12">
        <v>6750086.98</v>
      </c>
    </row>
    <row r="30" spans="1:8" ht="13.5" hidden="1" thickBot="1">
      <c r="A30" s="10" t="s">
        <v>6</v>
      </c>
      <c r="B30" s="11"/>
      <c r="C30" s="11"/>
      <c r="D30" s="11"/>
      <c r="E30" s="11"/>
      <c r="F30" s="11"/>
      <c r="G30" s="11"/>
      <c r="H30" s="12">
        <v>-275970.57</v>
      </c>
    </row>
    <row r="31" spans="1:8" ht="13.5" hidden="1" thickBot="1">
      <c r="A31" s="10" t="s">
        <v>7</v>
      </c>
      <c r="B31" s="11"/>
      <c r="C31" s="11"/>
      <c r="D31" s="11"/>
      <c r="E31" s="11"/>
      <c r="F31" s="11"/>
      <c r="G31" s="11"/>
      <c r="H31" s="12">
        <v>-21549.39</v>
      </c>
    </row>
    <row r="32" spans="1:8" ht="13.5" hidden="1" thickBot="1">
      <c r="A32" s="10" t="s">
        <v>8</v>
      </c>
      <c r="B32" s="11"/>
      <c r="C32" s="11"/>
      <c r="D32" s="11"/>
      <c r="E32" s="11"/>
      <c r="F32" s="11"/>
      <c r="G32" s="11"/>
      <c r="H32" s="13">
        <f>SUM(H29:H31)</f>
        <v>6452567.0200000005</v>
      </c>
    </row>
    <row r="33" spans="1:8" ht="13.5" hidden="1" thickBot="1">
      <c r="A33" s="10" t="s">
        <v>9</v>
      </c>
      <c r="B33" s="11"/>
      <c r="C33" s="11"/>
      <c r="D33" s="11"/>
      <c r="E33" s="11"/>
      <c r="F33" s="11"/>
      <c r="G33" s="11"/>
      <c r="H33" s="12">
        <v>18168.8</v>
      </c>
    </row>
    <row r="34" spans="1:8" ht="13.5" hidden="1" thickBot="1">
      <c r="A34" s="10" t="s">
        <v>10</v>
      </c>
      <c r="B34" s="11"/>
      <c r="C34" s="11"/>
      <c r="D34" s="11"/>
      <c r="E34" s="11"/>
      <c r="F34" s="11"/>
      <c r="G34" s="11"/>
      <c r="H34" s="12">
        <v>24332.99</v>
      </c>
    </row>
    <row r="35" spans="1:8" ht="13.5" hidden="1" thickBot="1">
      <c r="A35" s="10" t="s">
        <v>14</v>
      </c>
      <c r="B35" s="11"/>
      <c r="C35" s="11"/>
      <c r="D35" s="11"/>
      <c r="E35" s="11"/>
      <c r="F35" s="11"/>
      <c r="G35" s="11"/>
      <c r="H35" s="12">
        <v>41488.04</v>
      </c>
    </row>
    <row r="36" spans="1:8" ht="13.5" hidden="1" thickBot="1">
      <c r="A36" s="10" t="s">
        <v>11</v>
      </c>
      <c r="B36" s="11"/>
      <c r="C36" s="11"/>
      <c r="D36" s="11"/>
      <c r="E36" s="11"/>
      <c r="F36" s="11"/>
      <c r="G36" s="11"/>
      <c r="H36" s="12">
        <v>12367.55</v>
      </c>
    </row>
    <row r="37" spans="1:9" ht="13.5" thickBot="1">
      <c r="A37" s="14"/>
      <c r="B37" s="15"/>
      <c r="C37" s="16" t="s">
        <v>18</v>
      </c>
      <c r="D37" s="16"/>
      <c r="E37" s="16"/>
      <c r="F37" s="16"/>
      <c r="G37" s="16"/>
      <c r="H37" s="17">
        <f>SUM(H32:H36)</f>
        <v>6548924.4</v>
      </c>
      <c r="I37" s="18"/>
    </row>
    <row r="38" ht="13.5" thickBot="1">
      <c r="H38" s="18"/>
    </row>
    <row r="39" spans="1:8" ht="13.5" thickBot="1">
      <c r="A39" s="7" t="s">
        <v>19</v>
      </c>
      <c r="B39" s="8"/>
      <c r="C39" s="8"/>
      <c r="D39" s="8"/>
      <c r="E39" s="8"/>
      <c r="F39" s="8"/>
      <c r="G39" s="8"/>
      <c r="H39" s="9"/>
    </row>
    <row r="40" spans="1:8" ht="13.5" hidden="1" thickBot="1">
      <c r="A40" s="10" t="s">
        <v>5</v>
      </c>
      <c r="B40" s="11"/>
      <c r="C40" s="11"/>
      <c r="D40" s="11"/>
      <c r="E40" s="11"/>
      <c r="F40" s="11"/>
      <c r="G40" s="11"/>
      <c r="H40" s="12">
        <v>7922692.59</v>
      </c>
    </row>
    <row r="41" spans="1:8" ht="13.5" hidden="1" thickBot="1">
      <c r="A41" s="10" t="s">
        <v>6</v>
      </c>
      <c r="B41" s="11"/>
      <c r="C41" s="11"/>
      <c r="D41" s="11"/>
      <c r="E41" s="11"/>
      <c r="F41" s="11"/>
      <c r="G41" s="11"/>
      <c r="H41" s="12">
        <v>-399754.19</v>
      </c>
    </row>
    <row r="42" spans="1:8" ht="13.5" hidden="1" thickBot="1">
      <c r="A42" s="10" t="s">
        <v>7</v>
      </c>
      <c r="B42" s="11"/>
      <c r="C42" s="11"/>
      <c r="D42" s="11"/>
      <c r="E42" s="11"/>
      <c r="F42" s="11"/>
      <c r="G42" s="11"/>
      <c r="H42" s="12">
        <v>-285119.37</v>
      </c>
    </row>
    <row r="43" spans="1:8" ht="13.5" hidden="1" thickBot="1">
      <c r="A43" s="10" t="s">
        <v>8</v>
      </c>
      <c r="B43" s="11"/>
      <c r="C43" s="11"/>
      <c r="D43" s="11"/>
      <c r="E43" s="11"/>
      <c r="F43" s="11"/>
      <c r="G43" s="11"/>
      <c r="H43" s="13">
        <f>SUM(H40:H42)</f>
        <v>7237819.029999999</v>
      </c>
    </row>
    <row r="44" spans="1:8" ht="13.5" hidden="1" thickBot="1">
      <c r="A44" s="10" t="s">
        <v>9</v>
      </c>
      <c r="B44" s="11"/>
      <c r="C44" s="11"/>
      <c r="D44" s="11"/>
      <c r="E44" s="11"/>
      <c r="F44" s="11"/>
      <c r="G44" s="11"/>
      <c r="H44" s="12">
        <v>31561.71</v>
      </c>
    </row>
    <row r="45" spans="1:8" ht="13.5" hidden="1" thickBot="1">
      <c r="A45" s="10" t="s">
        <v>10</v>
      </c>
      <c r="B45" s="11"/>
      <c r="C45" s="11"/>
      <c r="D45" s="11"/>
      <c r="E45" s="11"/>
      <c r="F45" s="11"/>
      <c r="G45" s="11"/>
      <c r="H45" s="12">
        <v>24281.13</v>
      </c>
    </row>
    <row r="46" spans="1:8" ht="13.5" hidden="1" thickBot="1">
      <c r="A46" s="10" t="s">
        <v>14</v>
      </c>
      <c r="B46" s="11"/>
      <c r="C46" s="11"/>
      <c r="D46" s="11"/>
      <c r="E46" s="11"/>
      <c r="F46" s="11"/>
      <c r="G46" s="11"/>
      <c r="H46" s="12"/>
    </row>
    <row r="47" spans="1:9" ht="13.5" thickBot="1">
      <c r="A47" s="14"/>
      <c r="B47" s="15"/>
      <c r="C47" s="16" t="s">
        <v>20</v>
      </c>
      <c r="D47" s="16"/>
      <c r="E47" s="16"/>
      <c r="F47" s="16"/>
      <c r="G47" s="16"/>
      <c r="H47" s="17">
        <f>SUM(H43:H46)</f>
        <v>7293661.869999999</v>
      </c>
      <c r="I47" s="18"/>
    </row>
    <row r="48" ht="13.5" thickBot="1">
      <c r="H48" s="18"/>
    </row>
    <row r="49" spans="1:9" ht="13.5" thickBot="1">
      <c r="A49" s="19" t="s">
        <v>21</v>
      </c>
      <c r="B49" s="19"/>
      <c r="C49" s="19"/>
      <c r="D49" s="19"/>
      <c r="E49" s="19"/>
      <c r="F49" s="19"/>
      <c r="G49" s="19"/>
      <c r="H49" s="17">
        <f>H15+H26+H37+H47</f>
        <v>38976240.58</v>
      </c>
      <c r="I49" s="18"/>
    </row>
    <row r="50" spans="7:13" ht="12.75">
      <c r="G50" s="20"/>
      <c r="M50" t="s">
        <v>17</v>
      </c>
    </row>
    <row r="51" spans="1:8" ht="12.75">
      <c r="A51" t="s">
        <v>22</v>
      </c>
      <c r="D51" s="20" t="s">
        <v>23</v>
      </c>
      <c r="E51" s="20"/>
      <c r="F51" s="20"/>
      <c r="G51" s="21">
        <f>380891.88+28835.42</f>
        <v>409727.3</v>
      </c>
      <c r="H51" s="20" t="s">
        <v>24</v>
      </c>
    </row>
    <row r="52" spans="1:8" ht="12.75">
      <c r="A52" t="s">
        <v>25</v>
      </c>
      <c r="D52" s="20" t="s">
        <v>23</v>
      </c>
      <c r="E52" s="20"/>
      <c r="F52" s="20"/>
      <c r="G52" s="21">
        <f>45626.45+4775.77</f>
        <v>50402.22</v>
      </c>
      <c r="H52" s="20" t="s">
        <v>24</v>
      </c>
    </row>
    <row r="53" spans="1:8" ht="12.75">
      <c r="A53" t="s">
        <v>26</v>
      </c>
      <c r="D53" s="20" t="s">
        <v>23</v>
      </c>
      <c r="E53" s="22"/>
      <c r="F53" s="22"/>
      <c r="G53" s="21">
        <f>35922.64+79944.95</f>
        <v>115867.59</v>
      </c>
      <c r="H53" s="20" t="s">
        <v>24</v>
      </c>
    </row>
    <row r="54" spans="1:8" ht="12.75">
      <c r="A54" t="s">
        <v>27</v>
      </c>
      <c r="D54" s="20" t="s">
        <v>28</v>
      </c>
      <c r="E54" s="22"/>
      <c r="F54" s="22"/>
      <c r="G54" s="21">
        <f>40475.38+7420.53+5874.7</f>
        <v>53770.60999999999</v>
      </c>
      <c r="H54" s="20" t="s">
        <v>24</v>
      </c>
    </row>
    <row r="55" spans="1:8" ht="12.75">
      <c r="A55" s="23" t="s">
        <v>29</v>
      </c>
      <c r="B55" s="23"/>
      <c r="C55" s="23"/>
      <c r="D55" s="24" t="s">
        <v>30</v>
      </c>
      <c r="E55" s="25"/>
      <c r="F55" s="25"/>
      <c r="G55" s="26">
        <v>109498.14</v>
      </c>
      <c r="H55" s="19"/>
    </row>
    <row r="56" spans="1:8" ht="12.75">
      <c r="A56" s="23" t="s">
        <v>29</v>
      </c>
      <c r="B56" s="23"/>
      <c r="C56" s="23"/>
      <c r="D56" s="24" t="s">
        <v>54</v>
      </c>
      <c r="E56" s="25"/>
      <c r="F56" s="25"/>
      <c r="G56" s="26">
        <v>345229.64</v>
      </c>
      <c r="H56" s="19"/>
    </row>
    <row r="57" spans="7:8" ht="12.75">
      <c r="G57" s="19"/>
      <c r="H57" s="27">
        <f>G51+G52+G54+G53+G55+G56</f>
        <v>1084495.5</v>
      </c>
    </row>
    <row r="58" spans="1:8" ht="12.75">
      <c r="A58" s="28" t="s">
        <v>55</v>
      </c>
      <c r="B58" s="29"/>
      <c r="C58" s="28"/>
      <c r="D58" s="28"/>
      <c r="E58" s="28"/>
      <c r="F58" s="28"/>
      <c r="G58" s="20"/>
      <c r="H58" s="30">
        <f>SUM(H49:H57)</f>
        <v>40060736.08</v>
      </c>
    </row>
    <row r="59" ht="12.75">
      <c r="K59" t="s">
        <v>17</v>
      </c>
    </row>
    <row r="60" spans="1:7" ht="12.75">
      <c r="A60" s="31" t="s">
        <v>32</v>
      </c>
      <c r="B60" s="31"/>
      <c r="C60" s="31"/>
      <c r="D60" s="31"/>
      <c r="E60" s="31"/>
      <c r="F60" s="32"/>
      <c r="G60" s="33"/>
    </row>
    <row r="61" spans="1:6" ht="12.75">
      <c r="A61" t="s">
        <v>56</v>
      </c>
      <c r="F61" s="18"/>
    </row>
    <row r="62" ht="13.5" thickBot="1"/>
    <row r="63" spans="1:8" ht="12.75">
      <c r="A63" s="34" t="s">
        <v>34</v>
      </c>
      <c r="B63" s="35"/>
      <c r="C63" s="8"/>
      <c r="D63" s="8"/>
      <c r="E63" s="8"/>
      <c r="F63" s="36">
        <f>H49</f>
        <v>38976240.58</v>
      </c>
      <c r="G63" s="8"/>
      <c r="H63" s="9"/>
    </row>
    <row r="64" spans="1:8" ht="12.75">
      <c r="A64" s="37" t="s">
        <v>57</v>
      </c>
      <c r="B64" s="38"/>
      <c r="C64" s="39"/>
      <c r="D64" s="40"/>
      <c r="E64" s="40"/>
      <c r="F64" s="41">
        <f>H58</f>
        <v>40060736.08</v>
      </c>
      <c r="G64" s="5"/>
      <c r="H64" s="42"/>
    </row>
    <row r="65" spans="1:8" ht="13.5" thickBot="1">
      <c r="A65" s="43" t="s">
        <v>58</v>
      </c>
      <c r="B65" s="44"/>
      <c r="C65" s="45"/>
      <c r="D65" s="45"/>
      <c r="E65" s="46"/>
      <c r="F65" s="47">
        <f>F63-F64</f>
        <v>-1084495.5</v>
      </c>
      <c r="G65" s="5"/>
      <c r="H65" s="42"/>
    </row>
    <row r="66" spans="1:8" ht="13.5" thickBot="1">
      <c r="A66" s="48" t="s">
        <v>37</v>
      </c>
      <c r="B66" s="49"/>
      <c r="C66" s="50"/>
      <c r="D66" s="51"/>
      <c r="E66" s="51"/>
      <c r="F66" s="52">
        <f>F65</f>
        <v>-1084495.5</v>
      </c>
      <c r="G66" s="53"/>
      <c r="H66" s="54">
        <f>F66</f>
        <v>-1084495.5</v>
      </c>
    </row>
    <row r="67" ht="12.75">
      <c r="H67" s="19"/>
    </row>
    <row r="68" spans="1:12" ht="12.75">
      <c r="A68" s="55" t="s">
        <v>79</v>
      </c>
      <c r="B68" s="1"/>
      <c r="C68" s="1"/>
      <c r="D68" s="1"/>
      <c r="E68" s="1"/>
      <c r="H68" s="27">
        <f>SUM(H58:H67)</f>
        <v>38976240.58</v>
      </c>
      <c r="J68" t="s">
        <v>17</v>
      </c>
      <c r="L68" t="s">
        <v>17</v>
      </c>
    </row>
    <row r="70" spans="1:6" ht="12.75">
      <c r="A70" s="31" t="s">
        <v>39</v>
      </c>
      <c r="B70" s="31"/>
      <c r="C70" s="31"/>
      <c r="D70" s="31"/>
      <c r="E70" s="31"/>
      <c r="F70" s="32"/>
    </row>
    <row r="71" ht="12.75">
      <c r="A71" s="56" t="s">
        <v>59</v>
      </c>
    </row>
    <row r="72" ht="12.75">
      <c r="A72" s="56" t="s">
        <v>60</v>
      </c>
    </row>
    <row r="73" spans="1:6" ht="12.75">
      <c r="A73" s="56" t="s">
        <v>61</v>
      </c>
      <c r="B73" s="56"/>
      <c r="C73" s="56"/>
      <c r="D73" s="56"/>
      <c r="E73" s="56"/>
      <c r="F73" s="56"/>
    </row>
    <row r="74" spans="1:6" ht="12.75">
      <c r="A74" s="56" t="s">
        <v>41</v>
      </c>
      <c r="B74" s="56"/>
      <c r="C74" s="56"/>
      <c r="D74" s="56"/>
      <c r="E74" s="56"/>
      <c r="F74" s="56"/>
    </row>
    <row r="75" spans="1:6" ht="12.75">
      <c r="A75" s="56" t="s">
        <v>62</v>
      </c>
      <c r="B75" s="56"/>
      <c r="C75" s="56"/>
      <c r="D75" s="56"/>
      <c r="E75" s="56"/>
      <c r="F75" s="56"/>
    </row>
    <row r="76" spans="1:10" ht="12.75">
      <c r="A76" s="56" t="s">
        <v>63</v>
      </c>
      <c r="B76" s="56"/>
      <c r="C76" s="56"/>
      <c r="D76" s="56"/>
      <c r="E76" s="56"/>
      <c r="F76" s="56"/>
      <c r="J76" s="56"/>
    </row>
    <row r="77" spans="1:10" ht="12.75">
      <c r="A77" s="56"/>
      <c r="B77" s="56"/>
      <c r="C77" s="56"/>
      <c r="D77" s="56"/>
      <c r="E77" s="56"/>
      <c r="F77" s="56"/>
      <c r="J77" s="56"/>
    </row>
    <row r="78" spans="1:10" ht="12.75">
      <c r="A78" s="57" t="s">
        <v>43</v>
      </c>
      <c r="B78" s="58"/>
      <c r="C78" s="5"/>
      <c r="J78" s="56"/>
    </row>
    <row r="79" spans="1:3" ht="12.75">
      <c r="A79" s="59" t="s">
        <v>44</v>
      </c>
      <c r="B79" s="60"/>
      <c r="C79" s="61">
        <v>2477</v>
      </c>
    </row>
    <row r="80" spans="1:3" ht="12.75">
      <c r="A80" s="62" t="s">
        <v>45</v>
      </c>
      <c r="B80" s="63"/>
      <c r="C80" s="64">
        <v>2425</v>
      </c>
    </row>
    <row r="81" spans="1:12" ht="13.5" thickBot="1">
      <c r="A81" s="65" t="s">
        <v>46</v>
      </c>
      <c r="B81" s="58"/>
      <c r="C81" s="66">
        <f>(C79+C80)/2</f>
        <v>2451</v>
      </c>
      <c r="L81" t="s">
        <v>17</v>
      </c>
    </row>
    <row r="82" spans="1:10" ht="12.75">
      <c r="A82" s="56"/>
      <c r="E82" s="67"/>
      <c r="F82" s="68" t="s">
        <v>47</v>
      </c>
      <c r="G82" s="68"/>
      <c r="H82" s="69"/>
      <c r="I82" s="70"/>
      <c r="J82" s="70"/>
    </row>
    <row r="83" spans="1:10" ht="13.5" thickBot="1">
      <c r="A83" s="57" t="s">
        <v>43</v>
      </c>
      <c r="B83" s="58"/>
      <c r="C83" s="5"/>
      <c r="E83" s="71">
        <f>C86-C81</f>
        <v>-22</v>
      </c>
      <c r="F83" s="56" t="s">
        <v>75</v>
      </c>
      <c r="G83" s="72"/>
      <c r="H83" s="42"/>
      <c r="I83" s="73"/>
      <c r="J83" s="73"/>
    </row>
    <row r="84" spans="1:10" ht="13.5" thickBot="1">
      <c r="A84" s="59" t="s">
        <v>64</v>
      </c>
      <c r="B84" s="60"/>
      <c r="C84" s="74">
        <v>2429</v>
      </c>
      <c r="E84" s="75">
        <f>E83/C81*100</f>
        <v>-0.8975928192574459</v>
      </c>
      <c r="F84" s="76" t="s">
        <v>76</v>
      </c>
      <c r="G84" s="77"/>
      <c r="H84" s="78">
        <f>H68*E84/100</f>
        <v>-349847.9366625867</v>
      </c>
      <c r="I84" s="73"/>
      <c r="J84" s="73"/>
    </row>
    <row r="85" spans="1:8" ht="12.75">
      <c r="A85" s="62" t="s">
        <v>65</v>
      </c>
      <c r="B85" s="63"/>
      <c r="C85" s="79">
        <v>2429</v>
      </c>
      <c r="D85" s="56"/>
      <c r="E85" s="56"/>
      <c r="F85" s="56"/>
      <c r="G85" s="56"/>
      <c r="H85" s="80"/>
    </row>
    <row r="86" spans="1:8" ht="13.5" thickBot="1">
      <c r="A86" s="65" t="s">
        <v>46</v>
      </c>
      <c r="B86" s="58"/>
      <c r="C86" s="81">
        <f>(C84+C85)/2</f>
        <v>2429</v>
      </c>
      <c r="D86" s="56"/>
      <c r="E86" s="56"/>
      <c r="F86" s="56"/>
      <c r="G86" s="56"/>
      <c r="H86" s="80"/>
    </row>
    <row r="87" spans="1:8" ht="13.5" thickBot="1">
      <c r="A87" s="28" t="s">
        <v>66</v>
      </c>
      <c r="B87" s="29"/>
      <c r="C87" s="28"/>
      <c r="D87" s="28"/>
      <c r="E87" s="28"/>
      <c r="F87" s="28"/>
      <c r="G87" s="20"/>
      <c r="H87" s="17">
        <f>SUM(H68:H86)</f>
        <v>38626392.64333741</v>
      </c>
    </row>
  </sheetData>
  <mergeCells count="1">
    <mergeCell ref="A3:H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I64"/>
  <sheetViews>
    <sheetView workbookViewId="0" topLeftCell="A16">
      <selection activeCell="B60" sqref="B60:D61"/>
    </sheetView>
  </sheetViews>
  <sheetFormatPr defaultColWidth="9.140625" defaultRowHeight="12.75"/>
  <cols>
    <col min="7" max="7" width="15.00390625" style="0" customWidth="1"/>
    <col min="8" max="8" width="27.140625" style="0" customWidth="1"/>
    <col min="9" max="9" width="14.140625" style="0" customWidth="1"/>
  </cols>
  <sheetData>
    <row r="1" spans="2:9" ht="33" customHeight="1">
      <c r="B1" s="82" t="s">
        <v>67</v>
      </c>
      <c r="C1" s="82"/>
      <c r="D1" s="82"/>
      <c r="E1" s="82"/>
      <c r="F1" s="82"/>
      <c r="G1" s="82"/>
      <c r="H1" s="82"/>
      <c r="I1" s="82"/>
    </row>
    <row r="3" spans="2:9" ht="13.5" thickBot="1">
      <c r="B3" s="3"/>
      <c r="C3" s="5"/>
      <c r="D3" s="5"/>
      <c r="E3" s="6"/>
      <c r="F3" s="6"/>
      <c r="G3" s="3"/>
      <c r="H3" s="3"/>
      <c r="I3" s="3" t="s">
        <v>68</v>
      </c>
    </row>
    <row r="4" spans="2:9" ht="11.25" customHeight="1" thickBot="1">
      <c r="B4" s="7" t="s">
        <v>4</v>
      </c>
      <c r="C4" s="8"/>
      <c r="D4" s="8"/>
      <c r="E4" s="8"/>
      <c r="F4" s="8"/>
      <c r="G4" s="8"/>
      <c r="H4" s="8"/>
      <c r="I4" s="9"/>
    </row>
    <row r="5" spans="2:9" ht="13.5" hidden="1" thickBot="1">
      <c r="B5" s="10" t="s">
        <v>5</v>
      </c>
      <c r="C5" s="11"/>
      <c r="D5" s="11"/>
      <c r="E5" s="11"/>
      <c r="F5" s="11"/>
      <c r="G5" s="11"/>
      <c r="H5" s="11"/>
      <c r="I5" s="12">
        <v>3206373.92</v>
      </c>
    </row>
    <row r="6" spans="2:9" ht="13.5" hidden="1" thickBot="1">
      <c r="B6" s="10" t="s">
        <v>6</v>
      </c>
      <c r="C6" s="11"/>
      <c r="D6" s="11"/>
      <c r="E6" s="11"/>
      <c r="F6" s="11"/>
      <c r="G6" s="11"/>
      <c r="H6" s="11"/>
      <c r="I6" s="12">
        <v>0</v>
      </c>
    </row>
    <row r="7" spans="2:9" ht="13.5" hidden="1" thickBot="1">
      <c r="B7" s="10" t="s">
        <v>7</v>
      </c>
      <c r="C7" s="11"/>
      <c r="D7" s="11"/>
      <c r="E7" s="11"/>
      <c r="F7" s="11"/>
      <c r="G7" s="11"/>
      <c r="H7" s="11"/>
      <c r="I7" s="12">
        <v>-8215.01</v>
      </c>
    </row>
    <row r="8" spans="2:9" ht="13.5" hidden="1" thickBot="1">
      <c r="B8" s="83" t="s">
        <v>8</v>
      </c>
      <c r="C8" s="84"/>
      <c r="D8" s="84"/>
      <c r="E8" s="84"/>
      <c r="F8" s="84"/>
      <c r="G8" s="84"/>
      <c r="H8" s="84"/>
      <c r="I8" s="13">
        <f>SUM(I5:I7)</f>
        <v>3198158.91</v>
      </c>
    </row>
    <row r="9" spans="2:9" ht="13.5" thickBot="1">
      <c r="B9" s="14"/>
      <c r="C9" s="15"/>
      <c r="D9" s="16" t="s">
        <v>12</v>
      </c>
      <c r="E9" s="16"/>
      <c r="F9" s="16"/>
      <c r="G9" s="16"/>
      <c r="H9" s="16"/>
      <c r="I9" s="17">
        <f>I8</f>
        <v>3198158.91</v>
      </c>
    </row>
    <row r="10" ht="13.5" thickBot="1"/>
    <row r="11" spans="2:9" ht="13.5" thickBot="1">
      <c r="B11" s="7" t="s">
        <v>13</v>
      </c>
      <c r="C11" s="8"/>
      <c r="D11" s="8"/>
      <c r="E11" s="8"/>
      <c r="F11" s="8"/>
      <c r="G11" s="8"/>
      <c r="H11" s="8"/>
      <c r="I11" s="9"/>
    </row>
    <row r="12" spans="2:9" ht="13.5" hidden="1" thickBot="1">
      <c r="B12" s="10" t="s">
        <v>5</v>
      </c>
      <c r="C12" s="11"/>
      <c r="D12" s="11"/>
      <c r="E12" s="11"/>
      <c r="F12" s="11"/>
      <c r="G12" s="11"/>
      <c r="H12" s="11"/>
      <c r="I12" s="12">
        <v>1425996.82</v>
      </c>
    </row>
    <row r="13" spans="2:9" ht="13.5" hidden="1" thickBot="1">
      <c r="B13" s="10" t="s">
        <v>6</v>
      </c>
      <c r="C13" s="11"/>
      <c r="D13" s="11"/>
      <c r="E13" s="11"/>
      <c r="F13" s="11"/>
      <c r="G13" s="11"/>
      <c r="H13" s="11"/>
      <c r="I13" s="12">
        <v>0</v>
      </c>
    </row>
    <row r="14" spans="2:9" ht="13.5" hidden="1" thickBot="1">
      <c r="B14" s="10" t="s">
        <v>7</v>
      </c>
      <c r="C14" s="11"/>
      <c r="D14" s="11"/>
      <c r="E14" s="11"/>
      <c r="F14" s="11"/>
      <c r="G14" s="11"/>
      <c r="H14" s="11"/>
      <c r="I14" s="12">
        <v>-91.11</v>
      </c>
    </row>
    <row r="15" spans="2:9" ht="13.5" hidden="1" thickBot="1">
      <c r="B15" s="83" t="s">
        <v>8</v>
      </c>
      <c r="C15" s="84"/>
      <c r="D15" s="84"/>
      <c r="E15" s="84"/>
      <c r="F15" s="84"/>
      <c r="G15" s="84"/>
      <c r="H15" s="84"/>
      <c r="I15" s="13">
        <f>SUM(I12:I14)</f>
        <v>1425905.71</v>
      </c>
    </row>
    <row r="16" spans="2:9" ht="13.5" thickBot="1">
      <c r="B16" s="14"/>
      <c r="C16" s="15"/>
      <c r="D16" s="16" t="s">
        <v>15</v>
      </c>
      <c r="E16" s="16"/>
      <c r="F16" s="16"/>
      <c r="G16" s="16"/>
      <c r="H16" s="16"/>
      <c r="I16" s="17">
        <f>I15</f>
        <v>1425905.71</v>
      </c>
    </row>
    <row r="17" ht="13.5" thickBot="1"/>
    <row r="18" spans="2:9" ht="13.5" thickBot="1">
      <c r="B18" s="7" t="s">
        <v>16</v>
      </c>
      <c r="C18" s="8"/>
      <c r="D18" s="8"/>
      <c r="E18" s="8"/>
      <c r="F18" s="8"/>
      <c r="G18" s="8"/>
      <c r="H18" s="8"/>
      <c r="I18" s="9"/>
    </row>
    <row r="19" spans="2:9" ht="13.5" hidden="1" thickBot="1">
      <c r="B19" s="10" t="s">
        <v>5</v>
      </c>
      <c r="C19" s="11"/>
      <c r="D19" s="11"/>
      <c r="E19" s="11"/>
      <c r="F19" s="11"/>
      <c r="G19" s="11"/>
      <c r="H19" s="11"/>
      <c r="I19" s="12">
        <v>1197613.62</v>
      </c>
    </row>
    <row r="20" spans="2:9" ht="13.5" hidden="1" thickBot="1">
      <c r="B20" s="10" t="s">
        <v>6</v>
      </c>
      <c r="C20" s="11"/>
      <c r="D20" s="11"/>
      <c r="E20" s="11"/>
      <c r="F20" s="11"/>
      <c r="G20" s="11"/>
      <c r="H20" s="11"/>
      <c r="I20" s="12">
        <v>0</v>
      </c>
    </row>
    <row r="21" spans="2:9" ht="13.5" hidden="1" thickBot="1">
      <c r="B21" s="10" t="s">
        <v>7</v>
      </c>
      <c r="C21" s="11"/>
      <c r="D21" s="11"/>
      <c r="E21" s="11"/>
      <c r="F21" s="11"/>
      <c r="G21" s="11"/>
      <c r="H21" s="11"/>
      <c r="I21" s="12">
        <v>-5479.73</v>
      </c>
    </row>
    <row r="22" spans="2:9" ht="13.5" hidden="1" thickBot="1">
      <c r="B22" s="83" t="s">
        <v>8</v>
      </c>
      <c r="C22" s="84"/>
      <c r="D22" s="84"/>
      <c r="E22" s="84"/>
      <c r="F22" s="84"/>
      <c r="G22" s="84"/>
      <c r="H22" s="84"/>
      <c r="I22" s="13">
        <f>SUM(I19:I21)</f>
        <v>1192133.8900000001</v>
      </c>
    </row>
    <row r="23" spans="2:9" ht="13.5" thickBot="1">
      <c r="B23" s="14"/>
      <c r="C23" s="15"/>
      <c r="D23" s="16" t="s">
        <v>18</v>
      </c>
      <c r="E23" s="16"/>
      <c r="F23" s="16"/>
      <c r="G23" s="16"/>
      <c r="H23" s="16"/>
      <c r="I23" s="17">
        <f>I22</f>
        <v>1192133.8900000001</v>
      </c>
    </row>
    <row r="24" ht="13.5" thickBot="1"/>
    <row r="25" spans="2:9" ht="13.5" thickBot="1">
      <c r="B25" s="7" t="s">
        <v>19</v>
      </c>
      <c r="C25" s="8"/>
      <c r="D25" s="8"/>
      <c r="E25" s="8"/>
      <c r="F25" s="8"/>
      <c r="G25" s="8"/>
      <c r="H25" s="8"/>
      <c r="I25" s="9"/>
    </row>
    <row r="26" spans="2:9" ht="13.5" hidden="1" thickBot="1">
      <c r="B26" s="10" t="s">
        <v>5</v>
      </c>
      <c r="C26" s="11"/>
      <c r="D26" s="11"/>
      <c r="E26" s="11"/>
      <c r="F26" s="11"/>
      <c r="G26" s="11"/>
      <c r="H26" s="11"/>
      <c r="I26" s="12">
        <v>1457988.82</v>
      </c>
    </row>
    <row r="27" spans="2:9" ht="13.5" hidden="1" thickBot="1">
      <c r="B27" s="10" t="s">
        <v>6</v>
      </c>
      <c r="C27" s="11"/>
      <c r="D27" s="11"/>
      <c r="E27" s="11"/>
      <c r="F27" s="11"/>
      <c r="G27" s="11"/>
      <c r="H27" s="11"/>
      <c r="I27" s="12">
        <v>0</v>
      </c>
    </row>
    <row r="28" spans="2:9" ht="13.5" hidden="1" thickBot="1">
      <c r="B28" s="10" t="s">
        <v>7</v>
      </c>
      <c r="C28" s="11"/>
      <c r="D28" s="11"/>
      <c r="E28" s="11"/>
      <c r="F28" s="11"/>
      <c r="G28" s="11"/>
      <c r="H28" s="11"/>
      <c r="I28" s="12">
        <v>-55257.78</v>
      </c>
    </row>
    <row r="29" spans="2:9" ht="13.5" hidden="1" thickBot="1">
      <c r="B29" s="83" t="s">
        <v>8</v>
      </c>
      <c r="C29" s="84"/>
      <c r="D29" s="84"/>
      <c r="E29" s="84"/>
      <c r="F29" s="84"/>
      <c r="G29" s="84"/>
      <c r="H29" s="84"/>
      <c r="I29" s="13">
        <f>SUM(I26:I28)</f>
        <v>1402731.04</v>
      </c>
    </row>
    <row r="30" spans="2:9" ht="13.5" thickBot="1">
      <c r="B30" s="14"/>
      <c r="C30" s="15"/>
      <c r="D30" s="16" t="s">
        <v>20</v>
      </c>
      <c r="E30" s="16"/>
      <c r="F30" s="16"/>
      <c r="G30" s="16"/>
      <c r="H30" s="16"/>
      <c r="I30" s="17">
        <f>I29</f>
        <v>1402731.04</v>
      </c>
    </row>
    <row r="31" ht="13.5" thickBot="1"/>
    <row r="32" spans="2:9" ht="13.5" thickBot="1">
      <c r="B32" s="19" t="s">
        <v>21</v>
      </c>
      <c r="C32" s="19"/>
      <c r="D32" s="19"/>
      <c r="E32" s="19"/>
      <c r="F32" s="19"/>
      <c r="G32" s="19"/>
      <c r="H32" s="19"/>
      <c r="I32" s="17">
        <f>I9+I16+I23+I30</f>
        <v>7218929.55</v>
      </c>
    </row>
    <row r="33" spans="2:9" ht="12.75">
      <c r="B33" s="19"/>
      <c r="C33" s="19"/>
      <c r="D33" s="19"/>
      <c r="E33" s="19"/>
      <c r="F33" s="19"/>
      <c r="G33" s="19"/>
      <c r="H33" s="19"/>
      <c r="I33" s="85"/>
    </row>
    <row r="34" spans="2:9" ht="12.75">
      <c r="B34" s="28" t="s">
        <v>55</v>
      </c>
      <c r="C34" s="29"/>
      <c r="D34" s="28"/>
      <c r="E34" s="28"/>
      <c r="F34" s="28"/>
      <c r="G34" s="28"/>
      <c r="H34" s="20"/>
      <c r="I34" s="85">
        <f>I32</f>
        <v>7218929.55</v>
      </c>
    </row>
    <row r="36" spans="2:8" ht="12.75">
      <c r="B36" s="31" t="s">
        <v>32</v>
      </c>
      <c r="C36" s="31"/>
      <c r="D36" s="31"/>
      <c r="E36" s="31"/>
      <c r="F36" s="31"/>
      <c r="G36" s="32"/>
      <c r="H36" s="33"/>
    </row>
    <row r="37" spans="2:7" ht="12.75">
      <c r="B37" t="s">
        <v>70</v>
      </c>
      <c r="G37" s="18"/>
    </row>
    <row r="38" ht="13.5" thickBot="1"/>
    <row r="39" spans="2:9" ht="12.75">
      <c r="B39" s="34" t="s">
        <v>34</v>
      </c>
      <c r="C39" s="35"/>
      <c r="D39" s="8"/>
      <c r="E39" s="8"/>
      <c r="F39" s="8"/>
      <c r="G39" s="36">
        <f>I32</f>
        <v>7218929.55</v>
      </c>
      <c r="H39" s="8"/>
      <c r="I39" s="9"/>
    </row>
    <row r="40" spans="2:9" ht="12.75">
      <c r="B40" s="37" t="s">
        <v>57</v>
      </c>
      <c r="C40" s="38"/>
      <c r="D40" s="39"/>
      <c r="E40" s="40"/>
      <c r="F40" s="40"/>
      <c r="G40" s="41">
        <f>I34</f>
        <v>7218929.55</v>
      </c>
      <c r="H40" s="5"/>
      <c r="I40" s="42"/>
    </row>
    <row r="41" spans="2:9" ht="13.5" thickBot="1">
      <c r="B41" s="86" t="s">
        <v>58</v>
      </c>
      <c r="C41" s="87"/>
      <c r="D41" s="5"/>
      <c r="E41" s="5"/>
      <c r="F41" s="5"/>
      <c r="G41" s="47">
        <f>G39-G40</f>
        <v>0</v>
      </c>
      <c r="H41" s="5"/>
      <c r="I41" s="42"/>
    </row>
    <row r="42" spans="2:9" ht="13.5" thickBot="1">
      <c r="B42" s="48" t="s">
        <v>37</v>
      </c>
      <c r="C42" s="49"/>
      <c r="D42" s="50"/>
      <c r="E42" s="51"/>
      <c r="F42" s="51"/>
      <c r="G42" s="52">
        <f>G41</f>
        <v>0</v>
      </c>
      <c r="H42" s="53"/>
      <c r="I42" s="54">
        <f>G42</f>
        <v>0</v>
      </c>
    </row>
    <row r="43" ht="12.75">
      <c r="I43" s="19"/>
    </row>
    <row r="44" spans="2:9" ht="12.75">
      <c r="B44" s="55" t="s">
        <v>79</v>
      </c>
      <c r="C44" s="1"/>
      <c r="D44" s="1"/>
      <c r="E44" s="1"/>
      <c r="F44" s="1"/>
      <c r="I44" s="27">
        <f>SUM(I34:I43)</f>
        <v>7218929.55</v>
      </c>
    </row>
    <row r="46" spans="2:7" ht="12.75">
      <c r="B46" s="31" t="s">
        <v>39</v>
      </c>
      <c r="C46" s="31"/>
      <c r="D46" s="31"/>
      <c r="E46" s="31"/>
      <c r="F46" s="31"/>
      <c r="G46" s="32"/>
    </row>
    <row r="47" ht="12.75">
      <c r="B47" s="56" t="s">
        <v>59</v>
      </c>
    </row>
    <row r="48" ht="12.75">
      <c r="B48" s="56" t="s">
        <v>60</v>
      </c>
    </row>
    <row r="49" spans="2:7" ht="12.75">
      <c r="B49" s="56" t="s">
        <v>61</v>
      </c>
      <c r="C49" s="56"/>
      <c r="D49" s="56"/>
      <c r="E49" s="56"/>
      <c r="F49" s="56"/>
      <c r="G49" s="56"/>
    </row>
    <row r="50" spans="2:7" ht="12.75">
      <c r="B50" s="56" t="s">
        <v>41</v>
      </c>
      <c r="C50" s="56"/>
      <c r="D50" s="56"/>
      <c r="E50" s="56"/>
      <c r="F50" s="56"/>
      <c r="G50" s="56"/>
    </row>
    <row r="51" spans="2:7" ht="12.75">
      <c r="B51" s="56" t="s">
        <v>62</v>
      </c>
      <c r="C51" s="56"/>
      <c r="D51" s="56"/>
      <c r="E51" s="56"/>
      <c r="F51" s="56"/>
      <c r="G51" s="56"/>
    </row>
    <row r="52" spans="2:7" ht="12.75">
      <c r="B52" s="56" t="s">
        <v>63</v>
      </c>
      <c r="C52" s="56"/>
      <c r="D52" s="56"/>
      <c r="E52" s="56"/>
      <c r="F52" s="56"/>
      <c r="G52" s="56"/>
    </row>
    <row r="53" spans="2:7" ht="12.75">
      <c r="B53" s="56"/>
      <c r="C53" s="56"/>
      <c r="D53" s="56"/>
      <c r="E53" s="56"/>
      <c r="F53" s="56"/>
      <c r="G53" s="56"/>
    </row>
    <row r="54" spans="2:4" ht="12.75">
      <c r="B54" s="57" t="s">
        <v>43</v>
      </c>
      <c r="C54" s="58"/>
      <c r="D54" s="5"/>
    </row>
    <row r="55" spans="2:4" ht="12.75">
      <c r="B55" s="59" t="s">
        <v>44</v>
      </c>
      <c r="C55" s="60"/>
      <c r="D55" s="61">
        <v>2477</v>
      </c>
    </row>
    <row r="56" spans="2:4" ht="12.75">
      <c r="B56" s="62" t="s">
        <v>45</v>
      </c>
      <c r="C56" s="63"/>
      <c r="D56" s="64">
        <v>2425</v>
      </c>
    </row>
    <row r="57" spans="2:4" ht="13.5" thickBot="1">
      <c r="B57" s="65" t="s">
        <v>46</v>
      </c>
      <c r="C57" s="58"/>
      <c r="D57" s="66">
        <f>(D55+D56)/2</f>
        <v>2451</v>
      </c>
    </row>
    <row r="58" spans="2:9" ht="12.75">
      <c r="B58" s="56"/>
      <c r="F58" s="67"/>
      <c r="G58" s="68" t="s">
        <v>47</v>
      </c>
      <c r="H58" s="68"/>
      <c r="I58" s="69"/>
    </row>
    <row r="59" spans="2:9" ht="13.5" thickBot="1">
      <c r="B59" s="57" t="s">
        <v>43</v>
      </c>
      <c r="C59" s="58"/>
      <c r="D59" s="5"/>
      <c r="F59" s="71">
        <f>D62-D57</f>
        <v>-22</v>
      </c>
      <c r="G59" s="56" t="s">
        <v>75</v>
      </c>
      <c r="H59" s="72"/>
      <c r="I59" s="42"/>
    </row>
    <row r="60" spans="2:9" ht="13.5" thickBot="1">
      <c r="B60" s="59" t="s">
        <v>64</v>
      </c>
      <c r="C60" s="60"/>
      <c r="D60" s="74">
        <v>2429</v>
      </c>
      <c r="F60" s="75">
        <f>F59/D57*100</f>
        <v>-0.8975928192574459</v>
      </c>
      <c r="G60" s="76" t="s">
        <v>76</v>
      </c>
      <c r="H60" s="77"/>
      <c r="I60" s="54">
        <f>I44*F60/100</f>
        <v>-64796.59326805386</v>
      </c>
    </row>
    <row r="61" spans="2:9" ht="12.75">
      <c r="B61" s="62" t="s">
        <v>65</v>
      </c>
      <c r="C61" s="63"/>
      <c r="D61" s="79">
        <v>2429</v>
      </c>
      <c r="E61" s="56"/>
      <c r="F61" s="56"/>
      <c r="G61" s="56"/>
      <c r="H61" s="56"/>
      <c r="I61" s="80"/>
    </row>
    <row r="62" spans="2:9" ht="12.75">
      <c r="B62" s="65" t="s">
        <v>46</v>
      </c>
      <c r="C62" s="58"/>
      <c r="D62" s="81">
        <f>(D60+D61)/2</f>
        <v>2429</v>
      </c>
      <c r="E62" s="56"/>
      <c r="F62" s="56"/>
      <c r="G62" s="56"/>
      <c r="H62" s="56"/>
      <c r="I62" s="80"/>
    </row>
    <row r="63" spans="2:9" ht="13.5" thickBot="1">
      <c r="B63" s="72"/>
      <c r="C63" s="5"/>
      <c r="D63" s="88"/>
      <c r="E63" s="56"/>
      <c r="F63" s="56"/>
      <c r="G63" s="56"/>
      <c r="H63" s="56"/>
      <c r="I63" s="80"/>
    </row>
    <row r="64" spans="2:9" ht="13.5" thickBot="1">
      <c r="B64" s="28" t="s">
        <v>66</v>
      </c>
      <c r="C64" s="29"/>
      <c r="D64" s="28"/>
      <c r="E64" s="28"/>
      <c r="F64" s="28"/>
      <c r="G64" s="28"/>
      <c r="H64" s="20"/>
      <c r="I64" s="17">
        <f>SUM(I44:I62)</f>
        <v>7154132.956731946</v>
      </c>
    </row>
  </sheetData>
  <mergeCells count="1">
    <mergeCell ref="B1:I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I67"/>
  <sheetViews>
    <sheetView workbookViewId="0" topLeftCell="A1">
      <selection activeCell="M56" sqref="M56"/>
    </sheetView>
  </sheetViews>
  <sheetFormatPr defaultColWidth="9.140625" defaultRowHeight="12.75"/>
  <cols>
    <col min="1" max="1" width="4.57421875" style="0" customWidth="1"/>
    <col min="7" max="7" width="11.28125" style="0" customWidth="1"/>
    <col min="8" max="8" width="27.00390625" style="0" customWidth="1"/>
    <col min="9" max="9" width="16.57421875" style="0" customWidth="1"/>
  </cols>
  <sheetData>
    <row r="2" spans="2:9" ht="51" customHeight="1">
      <c r="B2" s="82" t="s">
        <v>71</v>
      </c>
      <c r="C2" s="82"/>
      <c r="D2" s="82"/>
      <c r="E2" s="82"/>
      <c r="F2" s="82"/>
      <c r="G2" s="82"/>
      <c r="H2" s="82"/>
      <c r="I2" s="82"/>
    </row>
    <row r="5" ht="12.75">
      <c r="I5" s="3" t="s">
        <v>72</v>
      </c>
    </row>
    <row r="6" ht="13.5" thickBot="1"/>
    <row r="7" spans="2:9" ht="13.5" thickBot="1">
      <c r="B7" s="7" t="s">
        <v>4</v>
      </c>
      <c r="C7" s="8"/>
      <c r="D7" s="8"/>
      <c r="E7" s="8"/>
      <c r="F7" s="8"/>
      <c r="G7" s="8"/>
      <c r="H7" s="8"/>
      <c r="I7" s="9"/>
    </row>
    <row r="8" spans="2:9" ht="13.5" hidden="1" thickBot="1">
      <c r="B8" s="10" t="s">
        <v>5</v>
      </c>
      <c r="C8" s="11"/>
      <c r="D8" s="11"/>
      <c r="E8" s="11"/>
      <c r="F8" s="11"/>
      <c r="G8" s="11"/>
      <c r="H8" s="11"/>
      <c r="I8" s="12">
        <v>2137997.84</v>
      </c>
    </row>
    <row r="9" spans="2:9" ht="13.5" hidden="1" thickBot="1">
      <c r="B9" s="10" t="s">
        <v>6</v>
      </c>
      <c r="C9" s="11"/>
      <c r="D9" s="11"/>
      <c r="E9" s="11"/>
      <c r="F9" s="11"/>
      <c r="G9" s="11"/>
      <c r="H9" s="11"/>
      <c r="I9" s="12">
        <v>0</v>
      </c>
    </row>
    <row r="10" spans="2:9" ht="13.5" hidden="1" thickBot="1">
      <c r="B10" s="10" t="s">
        <v>7</v>
      </c>
      <c r="C10" s="11"/>
      <c r="D10" s="11"/>
      <c r="E10" s="11"/>
      <c r="F10" s="11"/>
      <c r="G10" s="11"/>
      <c r="H10" s="11"/>
      <c r="I10" s="12">
        <v>-9509.25</v>
      </c>
    </row>
    <row r="11" spans="2:9" ht="13.5" hidden="1" thickBot="1">
      <c r="B11" s="83" t="s">
        <v>8</v>
      </c>
      <c r="C11" s="84"/>
      <c r="D11" s="84"/>
      <c r="E11" s="84"/>
      <c r="F11" s="84"/>
      <c r="G11" s="84"/>
      <c r="H11" s="84"/>
      <c r="I11" s="13">
        <f>SUM(I8:I10)</f>
        <v>2128488.59</v>
      </c>
    </row>
    <row r="12" spans="2:9" ht="13.5" thickBot="1">
      <c r="B12" s="14"/>
      <c r="C12" s="15"/>
      <c r="D12" s="16" t="s">
        <v>12</v>
      </c>
      <c r="E12" s="16"/>
      <c r="F12" s="16"/>
      <c r="G12" s="16"/>
      <c r="H12" s="16"/>
      <c r="I12" s="17">
        <f>I11</f>
        <v>2128488.59</v>
      </c>
    </row>
    <row r="13" ht="13.5" thickBot="1"/>
    <row r="14" spans="2:9" ht="13.5" thickBot="1">
      <c r="B14" s="7" t="s">
        <v>13</v>
      </c>
      <c r="C14" s="8"/>
      <c r="D14" s="8"/>
      <c r="E14" s="8"/>
      <c r="F14" s="8"/>
      <c r="G14" s="8"/>
      <c r="H14" s="8"/>
      <c r="I14" s="9"/>
    </row>
    <row r="15" spans="2:9" ht="13.5" hidden="1" thickBot="1">
      <c r="B15" s="10" t="s">
        <v>5</v>
      </c>
      <c r="C15" s="11"/>
      <c r="D15" s="11"/>
      <c r="E15" s="11"/>
      <c r="F15" s="11"/>
      <c r="G15" s="11"/>
      <c r="H15" s="11"/>
      <c r="I15" s="12">
        <v>720351.44</v>
      </c>
    </row>
    <row r="16" spans="2:9" ht="13.5" hidden="1" thickBot="1">
      <c r="B16" s="10" t="s">
        <v>6</v>
      </c>
      <c r="C16" s="11"/>
      <c r="D16" s="11"/>
      <c r="E16" s="11"/>
      <c r="F16" s="11"/>
      <c r="G16" s="11"/>
      <c r="H16" s="11"/>
      <c r="I16" s="12">
        <v>0</v>
      </c>
    </row>
    <row r="17" spans="2:9" ht="13.5" hidden="1" thickBot="1">
      <c r="B17" s="10" t="s">
        <v>7</v>
      </c>
      <c r="C17" s="11"/>
      <c r="D17" s="11"/>
      <c r="E17" s="11"/>
      <c r="F17" s="11"/>
      <c r="G17" s="11"/>
      <c r="H17" s="11"/>
      <c r="I17" s="12">
        <v>-13337.98</v>
      </c>
    </row>
    <row r="18" spans="2:9" ht="13.5" hidden="1" thickBot="1">
      <c r="B18" s="83" t="s">
        <v>8</v>
      </c>
      <c r="C18" s="84"/>
      <c r="D18" s="84"/>
      <c r="E18" s="84"/>
      <c r="F18" s="84"/>
      <c r="G18" s="84"/>
      <c r="H18" s="84"/>
      <c r="I18" s="13">
        <f>SUM(I15:I17)</f>
        <v>707013.46</v>
      </c>
    </row>
    <row r="19" spans="2:9" ht="13.5" hidden="1" thickBot="1">
      <c r="B19" s="89" t="s">
        <v>73</v>
      </c>
      <c r="C19" s="90"/>
      <c r="D19" s="90"/>
      <c r="E19" s="90"/>
      <c r="F19" s="90"/>
      <c r="G19" s="90"/>
      <c r="H19" s="90"/>
      <c r="I19" s="91">
        <v>-1677.79</v>
      </c>
    </row>
    <row r="20" spans="2:9" ht="13.5" thickBot="1">
      <c r="B20" s="14"/>
      <c r="C20" s="15"/>
      <c r="D20" s="16" t="s">
        <v>15</v>
      </c>
      <c r="E20" s="16"/>
      <c r="F20" s="16"/>
      <c r="G20" s="16"/>
      <c r="H20" s="16"/>
      <c r="I20" s="17">
        <f>I18+I19</f>
        <v>705335.6699999999</v>
      </c>
    </row>
    <row r="21" ht="13.5" thickBot="1"/>
    <row r="22" spans="2:9" ht="13.5" thickBot="1">
      <c r="B22" s="7" t="s">
        <v>16</v>
      </c>
      <c r="C22" s="8"/>
      <c r="D22" s="8"/>
      <c r="E22" s="8"/>
      <c r="F22" s="8"/>
      <c r="G22" s="8"/>
      <c r="H22" s="8"/>
      <c r="I22" s="9"/>
    </row>
    <row r="23" spans="2:9" ht="13.5" hidden="1" thickBot="1">
      <c r="B23" s="10" t="s">
        <v>5</v>
      </c>
      <c r="C23" s="11"/>
      <c r="D23" s="11"/>
      <c r="E23" s="11"/>
      <c r="F23" s="11"/>
      <c r="G23" s="11"/>
      <c r="H23" s="11"/>
      <c r="I23" s="12">
        <f>568953.98+33516.95+38165.21+417.81</f>
        <v>641053.95</v>
      </c>
    </row>
    <row r="24" spans="2:9" ht="13.5" hidden="1" thickBot="1">
      <c r="B24" s="10" t="s">
        <v>6</v>
      </c>
      <c r="C24" s="11"/>
      <c r="D24" s="11"/>
      <c r="E24" s="11"/>
      <c r="F24" s="11"/>
      <c r="G24" s="11"/>
      <c r="H24" s="11"/>
      <c r="I24" s="12">
        <v>0</v>
      </c>
    </row>
    <row r="25" spans="2:9" ht="13.5" hidden="1" thickBot="1">
      <c r="B25" s="10" t="s">
        <v>7</v>
      </c>
      <c r="C25" s="11"/>
      <c r="D25" s="11"/>
      <c r="E25" s="11"/>
      <c r="F25" s="11"/>
      <c r="G25" s="11"/>
      <c r="H25" s="11"/>
      <c r="I25" s="12">
        <f>-(2690.91+186.7+6445.57+80.35)</f>
        <v>-9403.53</v>
      </c>
    </row>
    <row r="26" spans="2:9" ht="13.5" hidden="1" thickBot="1">
      <c r="B26" s="83" t="s">
        <v>8</v>
      </c>
      <c r="C26" s="84"/>
      <c r="D26" s="84"/>
      <c r="E26" s="84"/>
      <c r="F26" s="84"/>
      <c r="G26" s="84"/>
      <c r="H26" s="84"/>
      <c r="I26" s="13">
        <f>SUM(I23:I25)</f>
        <v>631650.4199999999</v>
      </c>
    </row>
    <row r="27" spans="2:9" ht="13.5" thickBot="1">
      <c r="B27" s="14"/>
      <c r="C27" s="15"/>
      <c r="D27" s="16" t="s">
        <v>18</v>
      </c>
      <c r="E27" s="16"/>
      <c r="F27" s="16"/>
      <c r="G27" s="16"/>
      <c r="H27" s="16"/>
      <c r="I27" s="17">
        <f>I26</f>
        <v>631650.4199999999</v>
      </c>
    </row>
    <row r="28" ht="13.5" thickBot="1"/>
    <row r="29" spans="2:9" ht="15.75" customHeight="1" thickBot="1">
      <c r="B29" s="7" t="s">
        <v>19</v>
      </c>
      <c r="C29" s="8"/>
      <c r="D29" s="8"/>
      <c r="E29" s="8"/>
      <c r="F29" s="8"/>
      <c r="G29" s="8"/>
      <c r="H29" s="8"/>
      <c r="I29" s="9"/>
    </row>
    <row r="30" spans="2:9" ht="13.5" hidden="1" thickBot="1">
      <c r="B30" s="10" t="s">
        <v>5</v>
      </c>
      <c r="C30" s="11"/>
      <c r="D30" s="11"/>
      <c r="E30" s="11"/>
      <c r="F30" s="11"/>
      <c r="G30" s="11"/>
      <c r="H30" s="11"/>
      <c r="I30" s="12">
        <v>607022.32</v>
      </c>
    </row>
    <row r="31" spans="2:9" ht="13.5" hidden="1" thickBot="1">
      <c r="B31" s="10" t="s">
        <v>6</v>
      </c>
      <c r="C31" s="11"/>
      <c r="D31" s="11"/>
      <c r="E31" s="11"/>
      <c r="F31" s="11"/>
      <c r="G31" s="11"/>
      <c r="H31" s="11"/>
      <c r="I31" s="12">
        <v>0</v>
      </c>
    </row>
    <row r="32" spans="2:9" ht="13.5" hidden="1" thickBot="1">
      <c r="B32" s="10" t="s">
        <v>7</v>
      </c>
      <c r="C32" s="11"/>
      <c r="D32" s="11"/>
      <c r="E32" s="11"/>
      <c r="F32" s="11"/>
      <c r="G32" s="11"/>
      <c r="H32" s="11"/>
      <c r="I32" s="12">
        <v>-23006.15</v>
      </c>
    </row>
    <row r="33" spans="2:9" ht="13.5" hidden="1" thickBot="1">
      <c r="B33" s="83" t="s">
        <v>8</v>
      </c>
      <c r="C33" s="84"/>
      <c r="D33" s="84"/>
      <c r="E33" s="84"/>
      <c r="F33" s="84"/>
      <c r="G33" s="84"/>
      <c r="H33" s="84"/>
      <c r="I33" s="13">
        <f>SUM(I30:I32)</f>
        <v>584016.1699999999</v>
      </c>
    </row>
    <row r="34" spans="2:9" ht="13.5" thickBot="1">
      <c r="B34" s="14"/>
      <c r="C34" s="15"/>
      <c r="D34" s="16" t="s">
        <v>20</v>
      </c>
      <c r="E34" s="16"/>
      <c r="F34" s="16"/>
      <c r="G34" s="16"/>
      <c r="H34" s="16"/>
      <c r="I34" s="17">
        <f>I33</f>
        <v>584016.1699999999</v>
      </c>
    </row>
    <row r="35" ht="13.5" thickBot="1"/>
    <row r="36" spans="2:9" ht="13.5" thickBot="1">
      <c r="B36" s="19" t="s">
        <v>21</v>
      </c>
      <c r="C36" s="19"/>
      <c r="D36" s="19"/>
      <c r="E36" s="19"/>
      <c r="F36" s="19"/>
      <c r="G36" s="19"/>
      <c r="H36" s="19"/>
      <c r="I36" s="17">
        <f>I12+I20+I27+I34</f>
        <v>4049490.8499999996</v>
      </c>
    </row>
    <row r="38" spans="2:9" ht="12.75">
      <c r="B38" s="28" t="s">
        <v>55</v>
      </c>
      <c r="C38" s="29"/>
      <c r="D38" s="28"/>
      <c r="E38" s="28"/>
      <c r="F38" s="28"/>
      <c r="G38" s="28"/>
      <c r="H38" s="20"/>
      <c r="I38" s="85">
        <f>I36</f>
        <v>4049490.8499999996</v>
      </c>
    </row>
    <row r="40" spans="2:8" ht="12.75">
      <c r="B40" s="31" t="s">
        <v>32</v>
      </c>
      <c r="C40" s="31"/>
      <c r="D40" s="31"/>
      <c r="E40" s="31"/>
      <c r="F40" s="31"/>
      <c r="G40" s="32"/>
      <c r="H40" s="33"/>
    </row>
    <row r="41" spans="2:7" ht="12.75">
      <c r="B41" t="s">
        <v>56</v>
      </c>
      <c r="G41" s="18"/>
    </row>
    <row r="42" ht="13.5" thickBot="1"/>
    <row r="43" spans="2:9" ht="12.75">
      <c r="B43" s="34" t="s">
        <v>77</v>
      </c>
      <c r="C43" s="35"/>
      <c r="D43" s="8"/>
      <c r="E43" s="8"/>
      <c r="F43" s="8"/>
      <c r="G43" s="36">
        <f>I36</f>
        <v>4049490.8499999996</v>
      </c>
      <c r="H43" s="8"/>
      <c r="I43" s="9"/>
    </row>
    <row r="44" spans="2:9" ht="12.75">
      <c r="B44" s="37" t="s">
        <v>57</v>
      </c>
      <c r="C44" s="38"/>
      <c r="D44" s="39"/>
      <c r="E44" s="40"/>
      <c r="F44" s="40"/>
      <c r="G44" s="41">
        <f>I38</f>
        <v>4049490.8499999996</v>
      </c>
      <c r="H44" s="5"/>
      <c r="I44" s="42"/>
    </row>
    <row r="45" spans="2:9" ht="13.5" thickBot="1">
      <c r="B45" s="86" t="s">
        <v>58</v>
      </c>
      <c r="C45" s="87"/>
      <c r="D45" s="5"/>
      <c r="E45" s="5"/>
      <c r="F45" s="5"/>
      <c r="G45" s="47">
        <f>G43-G44</f>
        <v>0</v>
      </c>
      <c r="H45" s="5"/>
      <c r="I45" s="42"/>
    </row>
    <row r="46" spans="2:9" ht="13.5" thickBot="1">
      <c r="B46" s="48" t="s">
        <v>37</v>
      </c>
      <c r="C46" s="49"/>
      <c r="D46" s="50"/>
      <c r="E46" s="51"/>
      <c r="F46" s="51"/>
      <c r="G46" s="52">
        <f>G45</f>
        <v>0</v>
      </c>
      <c r="H46" s="53"/>
      <c r="I46" s="54">
        <f>G46</f>
        <v>0</v>
      </c>
    </row>
    <row r="47" ht="12.75">
      <c r="I47" s="19"/>
    </row>
    <row r="48" spans="2:9" ht="12.75">
      <c r="B48" s="55" t="s">
        <v>78</v>
      </c>
      <c r="C48" s="1"/>
      <c r="D48" s="1"/>
      <c r="E48" s="1"/>
      <c r="F48" s="1"/>
      <c r="I48" s="27">
        <f>SUM(I38:I47)</f>
        <v>4049490.8499999996</v>
      </c>
    </row>
    <row r="50" spans="2:7" ht="12.75">
      <c r="B50" s="31" t="s">
        <v>39</v>
      </c>
      <c r="C50" s="31"/>
      <c r="D50" s="31"/>
      <c r="E50" s="31"/>
      <c r="F50" s="31"/>
      <c r="G50" s="32"/>
    </row>
    <row r="51" ht="12.75">
      <c r="B51" s="56"/>
    </row>
    <row r="52" spans="2:7" ht="12.75">
      <c r="B52" s="56" t="s">
        <v>40</v>
      </c>
      <c r="C52" s="56"/>
      <c r="D52" s="56"/>
      <c r="E52" s="56"/>
      <c r="F52" s="56"/>
      <c r="G52" s="56"/>
    </row>
    <row r="53" spans="2:7" ht="12.75">
      <c r="B53" s="56" t="s">
        <v>41</v>
      </c>
      <c r="C53" s="56"/>
      <c r="D53" s="56"/>
      <c r="E53" s="56"/>
      <c r="F53" s="56"/>
      <c r="G53" s="56"/>
    </row>
    <row r="54" spans="2:7" ht="12.75">
      <c r="B54" s="56" t="s">
        <v>42</v>
      </c>
      <c r="C54" s="56"/>
      <c r="D54" s="56"/>
      <c r="E54" s="56"/>
      <c r="F54" s="56"/>
      <c r="G54" s="56"/>
    </row>
    <row r="55" spans="2:7" ht="12.75">
      <c r="B55" s="56"/>
      <c r="C55" s="56"/>
      <c r="D55" s="56"/>
      <c r="E55" s="56"/>
      <c r="F55" s="56"/>
      <c r="G55" s="56"/>
    </row>
    <row r="56" spans="2:7" ht="12.75">
      <c r="B56" s="56"/>
      <c r="C56" s="56"/>
      <c r="D56" s="56"/>
      <c r="E56" s="56"/>
      <c r="F56" s="56"/>
      <c r="G56" s="56"/>
    </row>
    <row r="57" spans="2:4" ht="12.75">
      <c r="B57" s="57" t="s">
        <v>43</v>
      </c>
      <c r="C57" s="58"/>
      <c r="D57" s="5"/>
    </row>
    <row r="58" spans="2:4" ht="12.75">
      <c r="B58" s="59" t="s">
        <v>44</v>
      </c>
      <c r="C58" s="60"/>
      <c r="D58" s="61">
        <v>2477</v>
      </c>
    </row>
    <row r="59" spans="2:4" ht="12.75">
      <c r="B59" s="62" t="s">
        <v>45</v>
      </c>
      <c r="C59" s="63"/>
      <c r="D59" s="64">
        <v>2425</v>
      </c>
    </row>
    <row r="60" spans="2:4" ht="13.5" thickBot="1">
      <c r="B60" s="65" t="s">
        <v>46</v>
      </c>
      <c r="C60" s="58"/>
      <c r="D60" s="66">
        <f>(D58+D59)/2</f>
        <v>2451</v>
      </c>
    </row>
    <row r="61" spans="2:9" ht="12.75">
      <c r="B61" s="56"/>
      <c r="F61" s="67"/>
      <c r="G61" s="68" t="s">
        <v>47</v>
      </c>
      <c r="H61" s="68"/>
      <c r="I61" s="69"/>
    </row>
    <row r="62" spans="2:9" ht="13.5" thickBot="1">
      <c r="B62" s="57" t="s">
        <v>43</v>
      </c>
      <c r="C62" s="58"/>
      <c r="D62" s="5"/>
      <c r="F62" s="71">
        <f>D65-D60</f>
        <v>-22</v>
      </c>
      <c r="G62" s="56" t="s">
        <v>75</v>
      </c>
      <c r="H62" s="72"/>
      <c r="I62" s="42"/>
    </row>
    <row r="63" spans="2:9" ht="13.5" thickBot="1">
      <c r="B63" s="59" t="s">
        <v>64</v>
      </c>
      <c r="C63" s="60"/>
      <c r="D63" s="74">
        <v>2429</v>
      </c>
      <c r="F63" s="75">
        <f>F62/D60*100</f>
        <v>-0.8975928192574459</v>
      </c>
      <c r="G63" s="76" t="s">
        <v>76</v>
      </c>
      <c r="H63" s="77"/>
      <c r="I63" s="54">
        <f>I48*F63/100</f>
        <v>-36347.93908608731</v>
      </c>
    </row>
    <row r="64" spans="2:9" ht="12.75">
      <c r="B64" s="62" t="s">
        <v>65</v>
      </c>
      <c r="C64" s="63"/>
      <c r="D64" s="79">
        <v>2429</v>
      </c>
      <c r="E64" s="56"/>
      <c r="F64" s="56"/>
      <c r="G64" s="56"/>
      <c r="H64" s="56"/>
      <c r="I64" s="80"/>
    </row>
    <row r="65" spans="2:9" ht="12.75">
      <c r="B65" s="65" t="s">
        <v>46</v>
      </c>
      <c r="C65" s="58"/>
      <c r="D65" s="81">
        <f>(D63+D64)/2</f>
        <v>2429</v>
      </c>
      <c r="E65" s="56"/>
      <c r="F65" s="56"/>
      <c r="G65" s="56"/>
      <c r="H65" s="56"/>
      <c r="I65" s="80"/>
    </row>
    <row r="66" spans="2:9" ht="13.5" thickBot="1">
      <c r="B66" s="72"/>
      <c r="C66" s="5"/>
      <c r="D66" s="88"/>
      <c r="E66" s="56"/>
      <c r="F66" s="56"/>
      <c r="G66" s="56"/>
      <c r="H66" s="56"/>
      <c r="I66" s="80"/>
    </row>
    <row r="67" spans="2:9" ht="13.5" thickBot="1">
      <c r="B67" s="28" t="s">
        <v>66</v>
      </c>
      <c r="C67" s="29"/>
      <c r="D67" s="28"/>
      <c r="E67" s="28"/>
      <c r="F67" s="28"/>
      <c r="G67" s="28"/>
      <c r="H67" s="20"/>
      <c r="I67" s="17">
        <f>SUM(I48:I65)</f>
        <v>4013142.910913912</v>
      </c>
    </row>
  </sheetData>
  <mergeCells count="1">
    <mergeCell ref="B2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1996-11-05T10:16:36Z</dcterms:created>
  <dcterms:modified xsi:type="dcterms:W3CDTF">2019-03-22T14:36:42Z</dcterms:modified>
  <cp:category/>
  <cp:version/>
  <cp:contentType/>
  <cp:contentStatus/>
</cp:coreProperties>
</file>