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525" activeTab="1"/>
  </bookViews>
  <sheets>
    <sheet name="Anticipazione_tesoreria" sheetId="1" r:id="rId1"/>
    <sheet name="Spese personale" sheetId="9" r:id="rId2"/>
    <sheet name="Debiti Fornitori" sheetId="6" r:id="rId3"/>
    <sheet name="Utili_Perdite" sheetId="7" r:id="rId4"/>
  </sheets>
  <definedNames>
    <definedName name="_xlnm.Print_Area" localSheetId="3">Utili_Perdite!$A$1:$G$9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/>
  <c r="D7"/>
  <c r="D8" s="1"/>
  <c r="D27"/>
  <c r="D28" s="1"/>
  <c r="D37"/>
  <c r="E37"/>
  <c r="F37"/>
  <c r="G37"/>
  <c r="G8" i="7" l="1"/>
  <c r="D8"/>
  <c r="C8"/>
  <c r="B8"/>
  <c r="G7"/>
  <c r="B7"/>
  <c r="D6"/>
  <c r="C6"/>
  <c r="G6" s="1"/>
  <c r="B6"/>
  <c r="C5"/>
  <c r="G5" s="1"/>
  <c r="G4"/>
  <c r="G9" l="1"/>
  <c r="H10" i="6" l="1"/>
  <c r="G5"/>
</calcChain>
</file>

<file path=xl/sharedStrings.xml><?xml version="1.0" encoding="utf-8"?>
<sst xmlns="http://schemas.openxmlformats.org/spreadsheetml/2006/main" count="79" uniqueCount="72">
  <si>
    <t>Descrizione</t>
  </si>
  <si>
    <t>(A)</t>
  </si>
  <si>
    <t>Spesa personale 2018 incrementata ai sensi dell’art. 11, c. 1, d.l. n. 35/2019</t>
  </si>
  <si>
    <t>(B)</t>
  </si>
  <si>
    <t>(C=A-B)</t>
  </si>
  <si>
    <t>(D)</t>
  </si>
  <si>
    <t>Spesa personale 2018 incrementata</t>
  </si>
  <si>
    <t>(E=B+D)</t>
  </si>
  <si>
    <t>(F=A-E)</t>
  </si>
  <si>
    <r>
      <rPr>
        <b/>
        <sz val="10"/>
        <rFont val="Book Antiqua"/>
        <family val="1"/>
      </rPr>
      <t>Importi
(euro)</t>
    </r>
  </si>
  <si>
    <r>
      <rPr>
        <sz val="10"/>
        <rFont val="Book Antiqua"/>
        <family val="1"/>
      </rPr>
      <t>Incremento spesa personale 2018 determinata in accordo con Ministero della salute e Ministero dell'economia e
delle ﬁnanze (art. 11, c. 3, d.l. n. 35/2019)</t>
    </r>
  </si>
  <si>
    <t>Spesa personale 2022</t>
  </si>
  <si>
    <t>Differenza spesa personale 2022 su spesa personale 2018</t>
  </si>
  <si>
    <t xml:space="preserve">Costi esclusi ai sensi della legislazione emergenziale prorogata per il 2022                                                                                  </t>
  </si>
  <si>
    <t>(G)</t>
  </si>
  <si>
    <t>SPESA PER IL PERSONALE 2004 *</t>
  </si>
  <si>
    <t>Al netto di:</t>
  </si>
  <si>
    <t>Spese per arretrati di anni precedenti al 2004 per rinnovi dei contratti collettivi nazionali di lavoro</t>
  </si>
  <si>
    <t>Spese di personale totalmente a carico di ﬁnanziamenti comunitari o privati</t>
  </si>
  <si>
    <t>Spese relative ad assunzioni a tempo determinato e ai contratti di collaborazione coordinata e continuativa per l’attuazione di progetti di ricerca ﬁnanziati ai sensi dell’art. 12-bis del d.lgs. 502/92 e successive modiﬁcazioni</t>
  </si>
  <si>
    <t>Totale netto spesa 2004</t>
  </si>
  <si>
    <t>1,4% della Spesa</t>
  </si>
  <si>
    <t>Dato Spesa 2004 da considerare per il calcolo (A)</t>
  </si>
  <si>
    <t>TIPOLOGIA</t>
  </si>
  <si>
    <t>Anno 2009</t>
  </si>
  <si>
    <t>Anno 2020</t>
  </si>
  <si>
    <t>Anno 2021</t>
  </si>
  <si>
    <t>Personale dipendente a tempo indeterminato</t>
  </si>
  <si>
    <t>Personale a tempo determinato o con convenzioni ovvero con contratti di collaborazione coordinata e continuativa</t>
  </si>
  <si>
    <t>Personale con contratti di formazione-lavoro, altri rapporti formativi, somministrazione di lavoro e lavoro accessorio</t>
  </si>
  <si>
    <t>Personale comandato (Costo del personale in comando meno rimborso del personale comandato come voci del conto economico: B.2.A.15.4, B.2.B.2.4 - A.5.B.1, A.5.C.1, A.5.D.1)</t>
  </si>
  <si>
    <t>Altre prestazioni di lavoro</t>
  </si>
  <si>
    <t>Totale costo prestazioni di lavoro</t>
  </si>
  <si>
    <t>Anno 2022</t>
  </si>
  <si>
    <t>Incidenza 2022 su
2009</t>
  </si>
  <si>
    <t>Incidenza 2022 su
2021</t>
  </si>
  <si>
    <t>Incidenza 2022 su
2020</t>
  </si>
  <si>
    <t>Spese per rinnovi dei contratti collettivi nazionali di lavoro intervenute successivamente al 2004</t>
  </si>
  <si>
    <r>
      <rPr>
        <i/>
        <sz val="10"/>
        <rFont val="Book Antiqua"/>
        <family val="1"/>
      </rPr>
      <t>Spese relative ad assunzioni a tempo determinato e ai contratti di collaborazione coordinata e continuativa per l’attuazione di progetti di ricerca ﬁnanziati
ai sensi dell’art. 12-bis del d.lgs. 502/92 e successive modiﬁcazioni</t>
    </r>
  </si>
  <si>
    <t>SPESA PER IL PERSONALE 2022 *</t>
  </si>
  <si>
    <t>Anno</t>
  </si>
  <si>
    <t>Ammontare massimo anticipazione utilizzata</t>
  </si>
  <si>
    <t>Limite ammontare annuo</t>
  </si>
  <si>
    <t>Anticipazione non restituita a ﬁne esercizio</t>
  </si>
  <si>
    <t>Tasso applicato</t>
  </si>
  <si>
    <t>Giorni di utilizzo</t>
  </si>
  <si>
    <t>Debiti verso fornitori</t>
  </si>
  <si>
    <t>- di cui in contenzioso giudiziale o stragiudiziale</t>
  </si>
  <si>
    <r>
      <rPr>
        <b/>
        <sz val="10"/>
        <rFont val="Book Antiqua"/>
        <family val="1"/>
      </rPr>
      <t>Importo dei pagamenti effettuati oltre i termini previsti dal d.p.c.m.
22/09/2014</t>
    </r>
  </si>
  <si>
    <t>Ante 2019</t>
  </si>
  <si>
    <t>Totale pagamenti 2022</t>
  </si>
  <si>
    <t>Totale debiti verso fornitori al 31/12/2022</t>
  </si>
  <si>
    <t>utile o perdita corrispondente al ricalcolo degli ammortamenti</t>
  </si>
  <si>
    <t>eventuali somme assegnate per ripiano perdite</t>
  </si>
  <si>
    <t>quota incassata delle somme assegnate per ripiano perdite</t>
  </si>
  <si>
    <r>
      <rPr>
        <b/>
        <sz val="12"/>
        <rFont val="Book Antiqua"/>
        <family val="1"/>
      </rPr>
      <t xml:space="preserve">modalità di copertura  
</t>
    </r>
    <r>
      <rPr>
        <b/>
        <i/>
        <sz val="12"/>
        <rFont val="Book Antiqua"/>
        <family val="1"/>
      </rPr>
      <t>(in caso di intervento della Regione, indicare anche gli estremi del provvedimento)</t>
    </r>
  </si>
  <si>
    <t>UTILE/PERDITA DI ESERCIZIO*</t>
  </si>
  <si>
    <t>ALLEGATO 2</t>
  </si>
  <si>
    <t>eurobor 3 mesi base 360 + 1,12</t>
  </si>
  <si>
    <t>eurobor 3 mesi base 360 + 1,49</t>
  </si>
  <si>
    <t>Pagamenti (ammontare) effettuati durante il 2022 per anno di emissione fattura</t>
  </si>
  <si>
    <t>Debiti verso fornitori al 31/12/2022 per anno di emissione fattura</t>
  </si>
  <si>
    <t>utili portati a nuovo o perdita non ancora coperta al 31/12/2022</t>
  </si>
  <si>
    <t>GRT 5830-7545-1430/2023</t>
  </si>
  <si>
    <t>GRT 629/2022 + Ordinanza commissariale n. 85 del 28-6-2022 - GRT 1388/2022 - DDRT 24988/2022 - GRT 426/2023</t>
  </si>
  <si>
    <t>DDRT 23406/2021 - DDRT 16716/2022</t>
  </si>
  <si>
    <t>DDRT 21914/2020 - 21967/2020</t>
  </si>
  <si>
    <t>2018 e prec.</t>
  </si>
  <si>
    <t>DDRT 21462/2019 - 15785/2020 - DDRT 19934/2018 - 19839/2018 - 13979/2019 - 7862/2019 - 1185/2022</t>
  </si>
  <si>
    <t>Eventuali perdite non ancora coperte al 31/12/2022 (l'importo deve corrispondere alla somma delle voci A.V), A.VI) e A.VII) dello Stato Patrimoniale)</t>
  </si>
  <si>
    <t>Totale netto Spesa 2022 (B)</t>
  </si>
  <si>
    <t>Differenza tra la spesa 2022 e la spesa 2004 da                                                                                                                                                                                                                                         (B)-(A) considerare per il calcolo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</si>
</sst>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\€\ 0.00"/>
    <numFmt numFmtId="166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color theme="1"/>
      <name val="Book Antiqua"/>
      <family val="1"/>
    </font>
    <font>
      <sz val="10"/>
      <name val="Book Antiqua"/>
      <family val="1"/>
    </font>
    <font>
      <sz val="10"/>
      <color rgb="FF000000"/>
      <name val="Book Antiqua"/>
      <family val="1"/>
    </font>
    <font>
      <b/>
      <i/>
      <sz val="10"/>
      <color rgb="FF000000"/>
      <name val="Book Antiqua"/>
      <family val="1"/>
    </font>
    <font>
      <i/>
      <sz val="10"/>
      <name val="Book Antiqua"/>
      <family val="1"/>
    </font>
    <font>
      <b/>
      <sz val="10"/>
      <color rgb="FF000000"/>
      <name val="Book Antiqua"/>
      <family val="1"/>
    </font>
    <font>
      <b/>
      <sz val="12"/>
      <name val="Book Antiqua"/>
      <family val="1"/>
    </font>
    <font>
      <sz val="12"/>
      <color theme="1"/>
      <name val="Book Antiqua"/>
      <family val="1"/>
    </font>
    <font>
      <b/>
      <i/>
      <sz val="12"/>
      <name val="Book Antiqua"/>
      <family val="1"/>
    </font>
    <font>
      <sz val="12"/>
      <color rgb="FF000000"/>
      <name val="Book Antiqua"/>
      <family val="1"/>
    </font>
    <font>
      <sz val="12"/>
      <name val="Book Antiqua"/>
      <family val="1"/>
    </font>
    <font>
      <b/>
      <sz val="12"/>
      <color rgb="FF000000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D7D7D7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top" shrinkToFit="1"/>
    </xf>
    <xf numFmtId="0" fontId="15" fillId="0" borderId="0" xfId="0" applyFont="1"/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1" fontId="8" fillId="0" borderId="3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5" fontId="5" fillId="4" borderId="3" xfId="0" applyNumberFormat="1" applyFont="1" applyFill="1" applyBorder="1" applyAlignment="1">
      <alignment horizontal="center" vertical="center" shrinkToFit="1"/>
    </xf>
    <xf numFmtId="1" fontId="8" fillId="0" borderId="3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wrapText="1"/>
    </xf>
    <xf numFmtId="0" fontId="10" fillId="0" borderId="0" xfId="0" applyFont="1"/>
    <xf numFmtId="0" fontId="10" fillId="4" borderId="0" xfId="0" applyFont="1" applyFill="1"/>
    <xf numFmtId="0" fontId="10" fillId="0" borderId="0" xfId="0" applyFont="1" applyAlignment="1">
      <alignment horizontal="center"/>
    </xf>
    <xf numFmtId="4" fontId="3" fillId="0" borderId="0" xfId="0" applyNumberFormat="1" applyFont="1" applyAlignment="1">
      <alignment horizontal="left" vertical="top"/>
    </xf>
    <xf numFmtId="1" fontId="12" fillId="4" borderId="8" xfId="0" applyNumberFormat="1" applyFont="1" applyFill="1" applyBorder="1" applyAlignment="1">
      <alignment horizontal="left" vertical="top" shrinkToFit="1"/>
    </xf>
    <xf numFmtId="166" fontId="6" fillId="0" borderId="8" xfId="1" applyNumberFormat="1" applyFont="1" applyBorder="1" applyAlignment="1">
      <alignment horizontal="right" vertical="top" shrinkToFit="1"/>
    </xf>
    <xf numFmtId="166" fontId="5" fillId="4" borderId="3" xfId="1" applyNumberFormat="1" applyFont="1" applyFill="1" applyBorder="1" applyAlignment="1">
      <alignment horizontal="center" vertical="top" shrinkToFit="1"/>
    </xf>
    <xf numFmtId="166" fontId="5" fillId="4" borderId="3" xfId="1" applyNumberFormat="1" applyFont="1" applyFill="1" applyBorder="1" applyAlignment="1">
      <alignment horizontal="left" vertical="top" indent="1" shrinkToFit="1"/>
    </xf>
    <xf numFmtId="14" fontId="16" fillId="0" borderId="0" xfId="0" applyNumberFormat="1" applyFont="1" applyFill="1"/>
    <xf numFmtId="3" fontId="10" fillId="0" borderId="0" xfId="0" applyNumberFormat="1" applyFont="1"/>
    <xf numFmtId="0" fontId="9" fillId="0" borderId="8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top" wrapText="1"/>
    </xf>
    <xf numFmtId="3" fontId="12" fillId="4" borderId="8" xfId="0" applyNumberFormat="1" applyFont="1" applyFill="1" applyBorder="1" applyAlignment="1">
      <alignment vertical="top" shrinkToFit="1"/>
    </xf>
    <xf numFmtId="3" fontId="12" fillId="4" borderId="3" xfId="0" applyNumberFormat="1" applyFont="1" applyFill="1" applyBorder="1" applyAlignment="1">
      <alignment horizontal="right" vertical="top" shrinkToFit="1"/>
    </xf>
    <xf numFmtId="3" fontId="10" fillId="4" borderId="3" xfId="0" applyNumberFormat="1" applyFont="1" applyFill="1" applyBorder="1" applyAlignment="1">
      <alignment vertical="top" wrapText="1"/>
    </xf>
    <xf numFmtId="1" fontId="12" fillId="4" borderId="8" xfId="0" applyNumberFormat="1" applyFont="1" applyFill="1" applyBorder="1" applyAlignment="1">
      <alignment horizontal="left" vertical="center" wrapText="1" shrinkToFit="1"/>
    </xf>
    <xf numFmtId="3" fontId="12" fillId="4" borderId="8" xfId="0" applyNumberFormat="1" applyFont="1" applyFill="1" applyBorder="1" applyAlignment="1">
      <alignment vertical="center" wrapText="1" shrinkToFit="1"/>
    </xf>
    <xf numFmtId="3" fontId="12" fillId="4" borderId="3" xfId="0" applyNumberFormat="1" applyFont="1" applyFill="1" applyBorder="1" applyAlignment="1">
      <alignment horizontal="right" vertical="center" wrapText="1" shrinkToFit="1"/>
    </xf>
    <xf numFmtId="3" fontId="13" fillId="4" borderId="3" xfId="0" applyNumberFormat="1" applyFont="1" applyFill="1" applyBorder="1" applyAlignment="1">
      <alignment vertical="center" wrapText="1"/>
    </xf>
    <xf numFmtId="3" fontId="10" fillId="4" borderId="3" xfId="0" applyNumberFormat="1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3" fontId="14" fillId="4" borderId="3" xfId="0" applyNumberFormat="1" applyFont="1" applyFill="1" applyBorder="1" applyAlignment="1">
      <alignment horizontal="right" vertical="center" shrinkToFit="1"/>
    </xf>
    <xf numFmtId="3" fontId="3" fillId="0" borderId="3" xfId="0" applyNumberFormat="1" applyFont="1" applyBorder="1" applyAlignment="1">
      <alignment horizontal="center" vertical="top" wrapText="1"/>
    </xf>
    <xf numFmtId="3" fontId="5" fillId="4" borderId="3" xfId="0" applyNumberFormat="1" applyFont="1" applyFill="1" applyBorder="1" applyAlignment="1">
      <alignment horizontal="right" vertical="top" shrinkToFit="1"/>
    </xf>
    <xf numFmtId="3" fontId="6" fillId="4" borderId="3" xfId="0" applyNumberFormat="1" applyFont="1" applyFill="1" applyBorder="1" applyAlignment="1">
      <alignment horizontal="right" vertical="top" shrinkToFit="1"/>
    </xf>
    <xf numFmtId="3" fontId="7" fillId="2" borderId="2" xfId="0" applyNumberFormat="1" applyFont="1" applyFill="1" applyBorder="1" applyAlignment="1">
      <alignment vertical="top" wrapText="1"/>
    </xf>
    <xf numFmtId="3" fontId="0" fillId="0" borderId="0" xfId="0" applyNumberFormat="1"/>
    <xf numFmtId="3" fontId="0" fillId="0" borderId="12" xfId="0" applyNumberFormat="1" applyBorder="1"/>
    <xf numFmtId="3" fontId="8" fillId="4" borderId="3" xfId="1" applyNumberFormat="1" applyFont="1" applyFill="1" applyBorder="1" applyAlignment="1">
      <alignment horizontal="left" vertical="center" indent="2" shrinkToFit="1"/>
    </xf>
    <xf numFmtId="3" fontId="2" fillId="2" borderId="3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right" vertical="center" shrinkToFit="1"/>
    </xf>
    <xf numFmtId="4" fontId="4" fillId="4" borderId="3" xfId="0" applyNumberFormat="1" applyFont="1" applyFill="1" applyBorder="1" applyAlignment="1">
      <alignment horizontal="right" vertical="center" wrapText="1"/>
    </xf>
    <xf numFmtId="3" fontId="4" fillId="4" borderId="3" xfId="0" applyNumberFormat="1" applyFont="1" applyFill="1" applyBorder="1" applyAlignment="1">
      <alignment horizontal="right" vertical="center" wrapText="1"/>
    </xf>
    <xf numFmtId="3" fontId="8" fillId="4" borderId="3" xfId="0" applyNumberFormat="1" applyFont="1" applyFill="1" applyBorder="1" applyAlignment="1">
      <alignment horizontal="right" vertical="top" shrinkToFit="1"/>
    </xf>
    <xf numFmtId="3" fontId="4" fillId="4" borderId="3" xfId="0" applyNumberFormat="1" applyFont="1" applyFill="1" applyBorder="1" applyAlignment="1">
      <alignment horizontal="right"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6" fontId="6" fillId="0" borderId="8" xfId="1" applyNumberFormat="1" applyFont="1" applyBorder="1" applyAlignment="1">
      <alignment horizontal="right" vertical="top" shrinkToFit="1"/>
    </xf>
    <xf numFmtId="166" fontId="6" fillId="0" borderId="2" xfId="1" applyNumberFormat="1" applyFont="1" applyBorder="1" applyAlignment="1">
      <alignment horizontal="right" vertical="top" shrinkToFi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6" fontId="5" fillId="4" borderId="8" xfId="1" applyNumberFormat="1" applyFont="1" applyFill="1" applyBorder="1" applyAlignment="1">
      <alignment horizontal="center" vertical="top" shrinkToFit="1"/>
    </xf>
    <xf numFmtId="166" fontId="5" fillId="4" borderId="2" xfId="1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 wrapText="1" indent="7"/>
    </xf>
    <xf numFmtId="0" fontId="2" fillId="0" borderId="1" xfId="0" applyFont="1" applyBorder="1" applyAlignment="1">
      <alignment horizontal="left" vertical="top" wrapText="1" indent="13"/>
    </xf>
    <xf numFmtId="0" fontId="2" fillId="0" borderId="2" xfId="0" applyFont="1" applyBorder="1" applyAlignment="1">
      <alignment horizontal="left" vertical="top" wrapText="1" indent="13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"/>
  <sheetViews>
    <sheetView workbookViewId="0">
      <selection activeCell="K8" sqref="K8"/>
    </sheetView>
  </sheetViews>
  <sheetFormatPr defaultColWidth="9.140625" defaultRowHeight="13.5"/>
  <cols>
    <col min="1" max="3" width="9.140625" style="1"/>
    <col min="4" max="4" width="15.85546875" style="1" customWidth="1"/>
    <col min="5" max="5" width="22.42578125" style="1" customWidth="1"/>
    <col min="6" max="6" width="16.42578125" style="1" customWidth="1"/>
    <col min="7" max="7" width="22.42578125" style="1" customWidth="1"/>
    <col min="8" max="16384" width="9.140625" style="1"/>
  </cols>
  <sheetData>
    <row r="2" spans="1:9" ht="15">
      <c r="I2" s="6" t="s">
        <v>57</v>
      </c>
    </row>
    <row r="4" spans="1:9" s="4" customFormat="1" ht="45">
      <c r="A4" s="2" t="s">
        <v>40</v>
      </c>
      <c r="B4" s="68" t="s">
        <v>41</v>
      </c>
      <c r="C4" s="69"/>
      <c r="D4" s="3" t="s">
        <v>42</v>
      </c>
      <c r="E4" s="3" t="s">
        <v>43</v>
      </c>
      <c r="F4" s="3" t="s">
        <v>44</v>
      </c>
      <c r="G4" s="3" t="s">
        <v>45</v>
      </c>
    </row>
    <row r="5" spans="1:9" ht="30">
      <c r="A5" s="5">
        <v>2022</v>
      </c>
      <c r="B5" s="70">
        <v>148187324</v>
      </c>
      <c r="C5" s="71"/>
      <c r="D5" s="37">
        <v>264194229</v>
      </c>
      <c r="E5" s="37">
        <v>66587166</v>
      </c>
      <c r="F5" s="31" t="s">
        <v>58</v>
      </c>
      <c r="G5" s="30">
        <v>216</v>
      </c>
    </row>
    <row r="6" spans="1:9" ht="30">
      <c r="A6" s="5">
        <v>2021</v>
      </c>
      <c r="B6" s="70">
        <v>192394334</v>
      </c>
      <c r="C6" s="71"/>
      <c r="D6" s="37">
        <v>255836004</v>
      </c>
      <c r="E6" s="37">
        <v>64952453</v>
      </c>
      <c r="F6" s="31" t="s">
        <v>59</v>
      </c>
      <c r="G6" s="30">
        <v>197</v>
      </c>
    </row>
  </sheetData>
  <mergeCells count="3">
    <mergeCell ref="B4:C4"/>
    <mergeCell ref="B5:C5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7"/>
  <sheetViews>
    <sheetView tabSelected="1" workbookViewId="0">
      <selection activeCell="A9" sqref="A9:B9"/>
    </sheetView>
  </sheetViews>
  <sheetFormatPr defaultColWidth="8.85546875" defaultRowHeight="30" customHeight="1"/>
  <cols>
    <col min="1" max="1" width="42.7109375" style="17" customWidth="1"/>
    <col min="2" max="2" width="8.85546875" style="17"/>
    <col min="3" max="3" width="20.5703125" style="17" customWidth="1"/>
    <col min="4" max="4" width="16.140625" style="59" customWidth="1"/>
    <col min="5" max="5" width="13.42578125" style="7" customWidth="1"/>
    <col min="6" max="6" width="15.7109375" style="7" customWidth="1"/>
    <col min="7" max="7" width="13.42578125" style="7" customWidth="1"/>
    <col min="8" max="10" width="11.85546875" style="7" customWidth="1"/>
    <col min="11" max="11" width="8.85546875" style="7"/>
    <col min="12" max="12" width="10" style="7" bestFit="1" customWidth="1"/>
    <col min="13" max="16384" width="8.85546875" style="7"/>
  </cols>
  <sheetData>
    <row r="2" spans="1:4" ht="30" customHeight="1">
      <c r="A2" s="87" t="s">
        <v>0</v>
      </c>
      <c r="B2" s="87"/>
      <c r="C2" s="88"/>
      <c r="D2" s="55" t="s">
        <v>9</v>
      </c>
    </row>
    <row r="3" spans="1:4" ht="30" customHeight="1">
      <c r="A3" s="73" t="s">
        <v>11</v>
      </c>
      <c r="B3" s="76"/>
      <c r="C3" s="15" t="s">
        <v>1</v>
      </c>
      <c r="D3" s="56">
        <v>672522625.56000006</v>
      </c>
    </row>
    <row r="4" spans="1:4" ht="25.5" customHeight="1">
      <c r="A4" s="73" t="s">
        <v>2</v>
      </c>
      <c r="B4" s="76"/>
      <c r="C4" s="15" t="s">
        <v>3</v>
      </c>
      <c r="D4" s="56">
        <v>635324743</v>
      </c>
    </row>
    <row r="5" spans="1:4" ht="30" customHeight="1">
      <c r="A5" s="73" t="s">
        <v>12</v>
      </c>
      <c r="B5" s="76"/>
      <c r="C5" s="15" t="s">
        <v>4</v>
      </c>
      <c r="D5" s="57">
        <f>+D3-D4</f>
        <v>37197882.560000062</v>
      </c>
    </row>
    <row r="6" spans="1:4" ht="30" customHeight="1">
      <c r="A6" s="79" t="s">
        <v>10</v>
      </c>
      <c r="B6" s="89"/>
      <c r="C6" s="15" t="s">
        <v>5</v>
      </c>
      <c r="D6" s="56"/>
    </row>
    <row r="7" spans="1:4" ht="30" customHeight="1">
      <c r="A7" s="73" t="s">
        <v>6</v>
      </c>
      <c r="B7" s="76"/>
      <c r="C7" s="15" t="s">
        <v>7</v>
      </c>
      <c r="D7" s="57">
        <f>+D4+D6</f>
        <v>635324743</v>
      </c>
    </row>
    <row r="8" spans="1:4" ht="30" customHeight="1">
      <c r="A8" s="83" t="s">
        <v>12</v>
      </c>
      <c r="B8" s="84"/>
      <c r="C8" s="15" t="s">
        <v>8</v>
      </c>
      <c r="D8" s="57">
        <f>+D3-D7</f>
        <v>37197882.560000062</v>
      </c>
    </row>
    <row r="9" spans="1:4" ht="30" customHeight="1">
      <c r="A9" s="85" t="s">
        <v>13</v>
      </c>
      <c r="B9" s="86"/>
      <c r="C9" s="16" t="s">
        <v>14</v>
      </c>
      <c r="D9" s="56">
        <v>67003603</v>
      </c>
    </row>
    <row r="11" spans="1:4" ht="30" customHeight="1">
      <c r="A11" s="14"/>
      <c r="B11" s="14"/>
      <c r="C11" s="14"/>
      <c r="D11" s="55" t="s">
        <v>9</v>
      </c>
    </row>
    <row r="12" spans="1:4" ht="30" customHeight="1">
      <c r="A12" s="18" t="s">
        <v>15</v>
      </c>
      <c r="B12" s="18"/>
      <c r="C12" s="18"/>
      <c r="D12" s="56">
        <v>676069590</v>
      </c>
    </row>
    <row r="13" spans="1:4" ht="30" customHeight="1">
      <c r="A13" s="19" t="s">
        <v>16</v>
      </c>
      <c r="B13" s="19"/>
      <c r="C13" s="19"/>
      <c r="D13" s="58"/>
    </row>
    <row r="14" spans="1:4" ht="30" customHeight="1">
      <c r="A14" s="19" t="s">
        <v>17</v>
      </c>
      <c r="B14" s="19"/>
      <c r="C14" s="19"/>
      <c r="D14" s="56">
        <v>18898000</v>
      </c>
    </row>
    <row r="15" spans="1:4" ht="30" customHeight="1">
      <c r="A15" s="19" t="s">
        <v>18</v>
      </c>
      <c r="B15" s="19"/>
      <c r="C15" s="19"/>
      <c r="D15" s="56">
        <v>64886</v>
      </c>
    </row>
    <row r="16" spans="1:4" ht="30" customHeight="1">
      <c r="A16" s="19" t="s">
        <v>19</v>
      </c>
      <c r="B16" s="19"/>
      <c r="C16" s="19"/>
      <c r="D16" s="56">
        <v>78910</v>
      </c>
    </row>
    <row r="17" spans="1:10" ht="30" customHeight="1">
      <c r="A17" s="20" t="s">
        <v>20</v>
      </c>
      <c r="B17" s="20"/>
      <c r="C17" s="20"/>
      <c r="D17" s="57">
        <v>657027794</v>
      </c>
    </row>
    <row r="18" spans="1:10" ht="30" customHeight="1">
      <c r="A18" s="20" t="s">
        <v>21</v>
      </c>
      <c r="B18" s="20"/>
      <c r="C18" s="20"/>
      <c r="D18" s="57">
        <v>9198389</v>
      </c>
    </row>
    <row r="19" spans="1:10" ht="30" customHeight="1">
      <c r="A19" s="18" t="s">
        <v>22</v>
      </c>
      <c r="B19" s="18"/>
      <c r="C19" s="18"/>
      <c r="D19" s="57">
        <v>647829405</v>
      </c>
    </row>
    <row r="21" spans="1:10" ht="30" customHeight="1" thickBot="1"/>
    <row r="22" spans="1:10" ht="30" customHeight="1" thickBot="1">
      <c r="A22" s="12" t="s">
        <v>39</v>
      </c>
      <c r="B22" s="12"/>
      <c r="C22" s="12"/>
      <c r="D22" s="60">
        <v>875825572.56000006</v>
      </c>
    </row>
    <row r="23" spans="1:10" ht="30" customHeight="1">
      <c r="A23" s="13" t="s">
        <v>16</v>
      </c>
      <c r="B23" s="13"/>
      <c r="C23" s="13"/>
      <c r="D23" s="58"/>
    </row>
    <row r="24" spans="1:10" ht="30" customHeight="1">
      <c r="A24" s="78" t="s">
        <v>37</v>
      </c>
      <c r="B24" s="78"/>
      <c r="C24" s="78"/>
      <c r="D24" s="56">
        <v>203026432</v>
      </c>
    </row>
    <row r="25" spans="1:10" ht="30" customHeight="1">
      <c r="A25" s="78" t="s">
        <v>18</v>
      </c>
      <c r="B25" s="78"/>
      <c r="C25" s="78"/>
      <c r="D25" s="56">
        <v>276515</v>
      </c>
    </row>
    <row r="26" spans="1:10" ht="30" customHeight="1">
      <c r="A26" s="79" t="s">
        <v>38</v>
      </c>
      <c r="B26" s="79"/>
      <c r="C26" s="79"/>
      <c r="D26" s="56"/>
    </row>
    <row r="27" spans="1:10" ht="30" customHeight="1">
      <c r="A27" s="72" t="s">
        <v>70</v>
      </c>
      <c r="B27" s="72"/>
      <c r="C27" s="72"/>
      <c r="D27" s="57">
        <f>+D22-D24-D25</f>
        <v>672522625.56000006</v>
      </c>
    </row>
    <row r="28" spans="1:10" s="11" customFormat="1" ht="43.5" customHeight="1">
      <c r="A28" s="73" t="s">
        <v>71</v>
      </c>
      <c r="B28" s="72"/>
      <c r="C28" s="74"/>
      <c r="D28" s="61">
        <f>+D27-D19</f>
        <v>24693220.560000062</v>
      </c>
    </row>
    <row r="31" spans="1:10" s="10" customFormat="1" ht="42.75" customHeight="1">
      <c r="A31" s="80" t="s">
        <v>23</v>
      </c>
      <c r="B31" s="81"/>
      <c r="C31" s="82"/>
      <c r="D31" s="62" t="s">
        <v>24</v>
      </c>
      <c r="E31" s="8" t="s">
        <v>25</v>
      </c>
      <c r="F31" s="8" t="s">
        <v>26</v>
      </c>
      <c r="G31" s="8" t="s">
        <v>33</v>
      </c>
      <c r="H31" s="9" t="s">
        <v>34</v>
      </c>
      <c r="I31" s="9" t="s">
        <v>35</v>
      </c>
      <c r="J31" s="9" t="s">
        <v>36</v>
      </c>
    </row>
    <row r="32" spans="1:10" ht="30" customHeight="1">
      <c r="A32" s="75" t="s">
        <v>27</v>
      </c>
      <c r="B32" s="73"/>
      <c r="C32" s="76"/>
      <c r="D32" s="63">
        <v>737181569</v>
      </c>
      <c r="E32" s="63">
        <v>795219416</v>
      </c>
      <c r="F32" s="63">
        <v>818085754</v>
      </c>
      <c r="G32" s="63">
        <v>846365071</v>
      </c>
      <c r="H32" s="64"/>
      <c r="I32" s="64"/>
      <c r="J32" s="64"/>
    </row>
    <row r="33" spans="1:10" ht="30" customHeight="1">
      <c r="A33" s="75" t="s">
        <v>28</v>
      </c>
      <c r="B33" s="73"/>
      <c r="C33" s="76"/>
      <c r="D33" s="63">
        <v>20232851</v>
      </c>
      <c r="E33" s="63">
        <v>37092914</v>
      </c>
      <c r="F33" s="63">
        <v>39722218</v>
      </c>
      <c r="G33" s="63">
        <v>19262444</v>
      </c>
      <c r="H33" s="64"/>
      <c r="I33" s="64"/>
      <c r="J33" s="64"/>
    </row>
    <row r="34" spans="1:10" ht="30" customHeight="1">
      <c r="A34" s="75" t="s">
        <v>29</v>
      </c>
      <c r="B34" s="73"/>
      <c r="C34" s="76"/>
      <c r="D34" s="63">
        <v>7225758</v>
      </c>
      <c r="E34" s="63">
        <v>12403226</v>
      </c>
      <c r="F34" s="63">
        <v>7507096</v>
      </c>
      <c r="G34" s="63">
        <v>11902913</v>
      </c>
      <c r="H34" s="64"/>
      <c r="I34" s="64"/>
      <c r="J34" s="64"/>
    </row>
    <row r="35" spans="1:10" ht="43.5" customHeight="1">
      <c r="A35" s="75" t="s">
        <v>30</v>
      </c>
      <c r="B35" s="73"/>
      <c r="C35" s="76"/>
      <c r="D35" s="56">
        <v>-5576438</v>
      </c>
      <c r="E35" s="56">
        <v>-2004632</v>
      </c>
      <c r="F35" s="56">
        <v>-1585322</v>
      </c>
      <c r="G35" s="56">
        <v>-1704855</v>
      </c>
      <c r="H35" s="64"/>
      <c r="I35" s="64"/>
      <c r="J35" s="64"/>
    </row>
    <row r="36" spans="1:10" ht="30" customHeight="1">
      <c r="A36" s="75" t="s">
        <v>31</v>
      </c>
      <c r="B36" s="73"/>
      <c r="C36" s="76"/>
      <c r="D36" s="56">
        <v>3347006</v>
      </c>
      <c r="E36" s="56">
        <v>0</v>
      </c>
      <c r="F36" s="56">
        <v>0</v>
      </c>
      <c r="G36" s="56">
        <v>0</v>
      </c>
      <c r="H36" s="65"/>
      <c r="I36" s="65"/>
      <c r="J36" s="65"/>
    </row>
    <row r="37" spans="1:10" ht="30" customHeight="1">
      <c r="A37" s="77" t="s">
        <v>32</v>
      </c>
      <c r="B37" s="72"/>
      <c r="C37" s="74"/>
      <c r="D37" s="66">
        <f>+D32+D33+D34+D35+D36</f>
        <v>762410746</v>
      </c>
      <c r="E37" s="66">
        <f>+E32+E33+E34+E35+E36</f>
        <v>842710924</v>
      </c>
      <c r="F37" s="66">
        <f>+F32+F33+F34+F35+F36</f>
        <v>863729746</v>
      </c>
      <c r="G37" s="66">
        <f>+G32+G33+G34+G35+G36</f>
        <v>875825573</v>
      </c>
      <c r="H37" s="67"/>
      <c r="I37" s="67"/>
      <c r="J37" s="67"/>
    </row>
  </sheetData>
  <mergeCells count="20">
    <mergeCell ref="A8:B8"/>
    <mergeCell ref="A9:B9"/>
    <mergeCell ref="A2:C2"/>
    <mergeCell ref="A3:B3"/>
    <mergeCell ref="A4:B4"/>
    <mergeCell ref="A5:B5"/>
    <mergeCell ref="A6:B6"/>
    <mergeCell ref="A7:B7"/>
    <mergeCell ref="A24:C24"/>
    <mergeCell ref="A25:C25"/>
    <mergeCell ref="A26:C26"/>
    <mergeCell ref="A31:C31"/>
    <mergeCell ref="A32:C32"/>
    <mergeCell ref="A27:C27"/>
    <mergeCell ref="A28:C28"/>
    <mergeCell ref="A35:C35"/>
    <mergeCell ref="A36:C36"/>
    <mergeCell ref="A37:C37"/>
    <mergeCell ref="A33:C33"/>
    <mergeCell ref="A34:C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I11"/>
  <sheetViews>
    <sheetView workbookViewId="0">
      <selection activeCell="F13" sqref="F13"/>
    </sheetView>
  </sheetViews>
  <sheetFormatPr defaultColWidth="9.140625" defaultRowHeight="13.5"/>
  <cols>
    <col min="1" max="2" width="9.140625" style="11"/>
    <col min="3" max="6" width="19.28515625" style="11" customWidth="1"/>
    <col min="7" max="7" width="22.28515625" style="11" customWidth="1"/>
    <col min="8" max="8" width="25.42578125" style="11" customWidth="1"/>
    <col min="9" max="9" width="19.85546875" style="11" customWidth="1"/>
    <col min="10" max="16384" width="9.140625" style="11"/>
  </cols>
  <sheetData>
    <row r="3" spans="1:9" ht="15">
      <c r="A3" s="95" t="s">
        <v>60</v>
      </c>
      <c r="B3" s="95"/>
      <c r="C3" s="95"/>
      <c r="D3" s="95"/>
      <c r="E3" s="95"/>
      <c r="F3" s="95"/>
      <c r="G3" s="96"/>
      <c r="H3" s="97" t="s">
        <v>48</v>
      </c>
      <c r="I3" s="22"/>
    </row>
    <row r="4" spans="1:9" ht="27" customHeight="1">
      <c r="A4" s="90" t="s">
        <v>49</v>
      </c>
      <c r="B4" s="88"/>
      <c r="C4" s="23">
        <v>2019</v>
      </c>
      <c r="D4" s="23">
        <v>2020</v>
      </c>
      <c r="E4" s="23">
        <v>2021</v>
      </c>
      <c r="F4" s="23">
        <v>2022</v>
      </c>
      <c r="G4" s="26" t="s">
        <v>50</v>
      </c>
      <c r="H4" s="98"/>
      <c r="I4" s="22"/>
    </row>
    <row r="5" spans="1:9" ht="25.5" customHeight="1">
      <c r="A5" s="99">
        <v>688804</v>
      </c>
      <c r="B5" s="100"/>
      <c r="C5" s="38">
        <v>351637</v>
      </c>
      <c r="D5" s="38">
        <v>3901217</v>
      </c>
      <c r="E5" s="38">
        <v>216908735</v>
      </c>
      <c r="F5" s="38">
        <v>1120847895</v>
      </c>
      <c r="G5" s="39">
        <f>SUM(A5:F5)</f>
        <v>1342698288</v>
      </c>
      <c r="H5" s="39">
        <v>241637316</v>
      </c>
      <c r="I5" s="22"/>
    </row>
    <row r="6" spans="1:9" ht="25.5" customHeight="1"/>
    <row r="7" spans="1:9">
      <c r="A7" s="101"/>
      <c r="B7" s="101"/>
      <c r="C7" s="101"/>
      <c r="D7" s="101"/>
      <c r="E7" s="101"/>
      <c r="F7" s="101"/>
      <c r="G7" s="101"/>
      <c r="H7" s="101"/>
      <c r="I7" s="101"/>
    </row>
    <row r="8" spans="1:9" ht="15">
      <c r="A8" s="102" t="s">
        <v>61</v>
      </c>
      <c r="B8" s="102"/>
      <c r="C8" s="102"/>
      <c r="D8" s="102"/>
      <c r="E8" s="102"/>
      <c r="F8" s="102"/>
      <c r="G8" s="103"/>
      <c r="H8" s="24"/>
      <c r="I8" s="22"/>
    </row>
    <row r="9" spans="1:9" s="21" customFormat="1" ht="30">
      <c r="A9" s="90" t="s">
        <v>0</v>
      </c>
      <c r="B9" s="88"/>
      <c r="C9" s="25" t="s">
        <v>49</v>
      </c>
      <c r="D9" s="23">
        <v>2019</v>
      </c>
      <c r="E9" s="23">
        <v>2020</v>
      </c>
      <c r="F9" s="23">
        <v>2021</v>
      </c>
      <c r="G9" s="23">
        <v>2022</v>
      </c>
      <c r="H9" s="27" t="s">
        <v>51</v>
      </c>
      <c r="I9" s="28"/>
    </row>
    <row r="10" spans="1:9" ht="23.25" customHeight="1">
      <c r="A10" s="91" t="s">
        <v>46</v>
      </c>
      <c r="B10" s="92"/>
      <c r="C10" s="38">
        <v>25179916</v>
      </c>
      <c r="D10" s="38">
        <v>9547925</v>
      </c>
      <c r="E10" s="38">
        <v>13002529</v>
      </c>
      <c r="F10" s="38">
        <v>15741764</v>
      </c>
      <c r="G10" s="38">
        <v>331379148</v>
      </c>
      <c r="H10" s="38">
        <f>SUM(C10:G10)</f>
        <v>394851282</v>
      </c>
      <c r="I10" s="35"/>
    </row>
    <row r="11" spans="1:9" ht="54" customHeight="1">
      <c r="A11" s="93" t="s">
        <v>47</v>
      </c>
      <c r="B11" s="94"/>
      <c r="C11" s="29"/>
      <c r="D11" s="29"/>
      <c r="E11" s="29"/>
      <c r="F11" s="29"/>
      <c r="G11" s="29"/>
      <c r="H11" s="29"/>
      <c r="I11" s="22"/>
    </row>
  </sheetData>
  <mergeCells count="9">
    <mergeCell ref="A9:B9"/>
    <mergeCell ref="A10:B10"/>
    <mergeCell ref="A11:B11"/>
    <mergeCell ref="A3:G3"/>
    <mergeCell ref="H3:H4"/>
    <mergeCell ref="A4:B4"/>
    <mergeCell ref="A5:B5"/>
    <mergeCell ref="A7:I7"/>
    <mergeCell ref="A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showGridLines="0" zoomScale="70" zoomScaleNormal="70" workbookViewId="0">
      <selection activeCell="F14" sqref="F14"/>
    </sheetView>
  </sheetViews>
  <sheetFormatPr defaultColWidth="9.140625" defaultRowHeight="15.75"/>
  <cols>
    <col min="1" max="1" width="15.42578125" style="32" customWidth="1"/>
    <col min="2" max="2" width="23" style="32" customWidth="1"/>
    <col min="3" max="3" width="25.140625" style="41" customWidth="1"/>
    <col min="4" max="4" width="24.5703125" style="41" customWidth="1"/>
    <col min="5" max="5" width="34.85546875" style="41" customWidth="1"/>
    <col min="6" max="6" width="29" style="41" customWidth="1"/>
    <col min="7" max="7" width="28.42578125" style="41" customWidth="1"/>
    <col min="8" max="8" width="15.5703125" style="32" bestFit="1" customWidth="1"/>
    <col min="9" max="9" width="10.140625" style="32" bestFit="1" customWidth="1"/>
    <col min="10" max="16384" width="9.140625" style="32"/>
  </cols>
  <sheetData>
    <row r="1" spans="1:7" ht="18.75">
      <c r="A1" s="40">
        <v>44926</v>
      </c>
    </row>
    <row r="3" spans="1:7" s="34" customFormat="1" ht="63.75">
      <c r="A3" s="42" t="s">
        <v>40</v>
      </c>
      <c r="B3" s="42" t="s">
        <v>56</v>
      </c>
      <c r="C3" s="43" t="s">
        <v>53</v>
      </c>
      <c r="D3" s="44" t="s">
        <v>54</v>
      </c>
      <c r="E3" s="44" t="s">
        <v>55</v>
      </c>
      <c r="F3" s="44" t="s">
        <v>52</v>
      </c>
      <c r="G3" s="44" t="s">
        <v>62</v>
      </c>
    </row>
    <row r="4" spans="1:7" s="33" customFormat="1">
      <c r="A4" s="36">
        <v>2022</v>
      </c>
      <c r="B4" s="45">
        <v>-10386437.609999999</v>
      </c>
      <c r="C4" s="46"/>
      <c r="D4" s="46"/>
      <c r="E4" s="47" t="s">
        <v>63</v>
      </c>
      <c r="F4" s="46"/>
      <c r="G4" s="46">
        <f>B4+C4</f>
        <v>-10386437.609999999</v>
      </c>
    </row>
    <row r="5" spans="1:7" s="33" customFormat="1" ht="63">
      <c r="A5" s="48">
        <v>2021</v>
      </c>
      <c r="B5" s="49">
        <v>-43235799.289999999</v>
      </c>
      <c r="C5" s="50">
        <f>1369085.9+37543133.2+1321020.12</f>
        <v>40233239.219999999</v>
      </c>
      <c r="D5" s="50">
        <v>1369085.9</v>
      </c>
      <c r="E5" s="51" t="s">
        <v>64</v>
      </c>
      <c r="F5" s="50"/>
      <c r="G5" s="50">
        <f t="shared" ref="G5:G8" si="0">B5+C5</f>
        <v>-3002560.0700000003</v>
      </c>
    </row>
    <row r="6" spans="1:7" s="33" customFormat="1" ht="31.5">
      <c r="A6" s="48">
        <v>2020</v>
      </c>
      <c r="B6" s="49">
        <f>-28109724.11+2107361.3</f>
        <v>-26002362.809999999</v>
      </c>
      <c r="C6" s="50">
        <f>22487779+5621945</f>
        <v>28109724</v>
      </c>
      <c r="D6" s="50">
        <f>22487779+5621945</f>
        <v>28109724</v>
      </c>
      <c r="E6" s="52" t="s">
        <v>65</v>
      </c>
      <c r="F6" s="50"/>
      <c r="G6" s="50">
        <f t="shared" si="0"/>
        <v>2107361.1900000013</v>
      </c>
    </row>
    <row r="7" spans="1:7" s="33" customFormat="1">
      <c r="A7" s="48">
        <v>2019</v>
      </c>
      <c r="B7" s="49">
        <f>-10270465.08+2107361.3</f>
        <v>-8163103.7800000003</v>
      </c>
      <c r="C7" s="50">
        <v>10270465</v>
      </c>
      <c r="D7" s="50">
        <v>10270465</v>
      </c>
      <c r="E7" s="52" t="s">
        <v>66</v>
      </c>
      <c r="F7" s="50"/>
      <c r="G7" s="50">
        <f t="shared" si="0"/>
        <v>2107361.2199999997</v>
      </c>
    </row>
    <row r="8" spans="1:7" s="33" customFormat="1" ht="72.75" customHeight="1">
      <c r="A8" s="53" t="s">
        <v>67</v>
      </c>
      <c r="B8" s="49">
        <f>-31075079-17719828+198305+4880287-9681392.56+(2107361.3*5)+214286</f>
        <v>-42646615.060000002</v>
      </c>
      <c r="C8" s="50">
        <f>6587746+1641438+11132082+1924802+401571+406526+1067289+78399+42514+163514+1351715+1351715+1351715.64+1315290+3696720</f>
        <v>32513036.640000001</v>
      </c>
      <c r="D8" s="50">
        <f>6587746+1641438+11132082+1924802+401571+406526+1067289+78399+42514+163514+1351715+1351715+1351715.64+1315290+3696720</f>
        <v>32513036.640000001</v>
      </c>
      <c r="E8" s="52" t="s">
        <v>68</v>
      </c>
      <c r="F8" s="50">
        <v>-8381866.3199999994</v>
      </c>
      <c r="G8" s="50">
        <f t="shared" si="0"/>
        <v>-10133578.420000002</v>
      </c>
    </row>
    <row r="9" spans="1:7" s="33" customFormat="1" ht="16.5">
      <c r="A9" s="104" t="s">
        <v>69</v>
      </c>
      <c r="B9" s="104"/>
      <c r="C9" s="104"/>
      <c r="D9" s="104"/>
      <c r="E9" s="104"/>
      <c r="F9" s="105"/>
      <c r="G9" s="54">
        <f>SUM(G4:G8)</f>
        <v>-19307853.690000001</v>
      </c>
    </row>
  </sheetData>
  <mergeCells count="1">
    <mergeCell ref="A9:F9"/>
  </mergeCells>
  <pageMargins left="0.27559055118110237" right="0.27559055118110237" top="0.74803149606299213" bottom="0.74803149606299213" header="0.31496062992125984" footer="0.31496062992125984"/>
  <pageSetup paperSize="9" scale="78" orientation="landscape" r:id="rId1"/>
  <headerFooter>
    <oddFooter>&amp;C&amp;Z&amp;F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2E6902B93E1B459034F588BB81FF8A" ma:contentTypeVersion="11" ma:contentTypeDescription="Creare un nuovo documento." ma:contentTypeScope="" ma:versionID="44b81682a2b40b3bc292484135781a55">
  <xsd:schema xmlns:xsd="http://www.w3.org/2001/XMLSchema" xmlns:xs="http://www.w3.org/2001/XMLSchema" xmlns:p="http://schemas.microsoft.com/office/2006/metadata/properties" xmlns:ns2="fdb005ab-03c9-4ea5-b027-277c8229fd1a" targetNamespace="http://schemas.microsoft.com/office/2006/metadata/properties" ma:root="true" ma:fieldsID="5686d7daf1e9729618959580a5bdeb96" ns2:_="">
    <xsd:import namespace="fdb005ab-03c9-4ea5-b027-277c8229fd1a"/>
    <xsd:element name="properties">
      <xsd:complexType>
        <xsd:sequence>
          <xsd:element name="documentManagement">
            <xsd:complexType>
              <xsd:all>
                <xsd:element ref="ns2:UtenteModifica" minOccurs="0"/>
                <xsd:element ref="ns2:IdDocSet" minOccurs="0"/>
                <xsd:element ref="ns2:NomeAllegato" minOccurs="0"/>
                <xsd:element ref="ns2:Url" minOccurs="0"/>
                <xsd:element ref="ns2:DimensioneOriginal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ipologi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005ab-03c9-4ea5-b027-277c8229fd1a" elementFormDefault="qualified">
    <xsd:import namespace="http://schemas.microsoft.com/office/2006/documentManagement/types"/>
    <xsd:import namespace="http://schemas.microsoft.com/office/infopath/2007/PartnerControls"/>
    <xsd:element name="UtenteModifica" ma:index="8" nillable="true" ma:displayName="UtenteModifica" ma:internalName="UtenteModific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dDocSet" ma:index="9" nillable="true" ma:displayName="IdDocSet" ma:indexed="true" ma:internalName="IdDocSet">
      <xsd:simpleType>
        <xsd:restriction base="dms:Number"/>
      </xsd:simpleType>
    </xsd:element>
    <xsd:element name="NomeAllegato" ma:index="10" nillable="true" ma:displayName="NomeAllegato" ma:internalName="NomeAllegato">
      <xsd:simpleType>
        <xsd:restriction base="dms:Note">
          <xsd:maxLength value="255"/>
        </xsd:restriction>
      </xsd:simpleType>
    </xsd:element>
    <xsd:element name="Url" ma:index="11" nillable="true" ma:displayName="Url" ma:internalName="Url">
      <xsd:simpleType>
        <xsd:restriction base="dms:Note">
          <xsd:maxLength value="255"/>
        </xsd:restriction>
      </xsd:simpleType>
    </xsd:element>
    <xsd:element name="DimensioneOriginale" ma:index="12" nillable="true" ma:displayName="DimensioneOriginale" ma:internalName="DimensioneOriginale">
      <xsd:simpleType>
        <xsd:restriction base="dms:Number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ipologia" ma:index="17" nillable="true" ma:displayName="Tipologia" ma:internalName="Tipologia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logia xmlns="fdb005ab-03c9-4ea5-b027-277c8229fd1a" xsi:nil="true"/>
    <DimensioneOriginale xmlns="fdb005ab-03c9-4ea5-b027-277c8229fd1a" xsi:nil="true"/>
    <NomeAllegato xmlns="fdb005ab-03c9-4ea5-b027-277c8229fd1a">all_2_tabelle_BE_2022_ASL_Centro.xlsx</NomeAllegato>
    <IdDocSet xmlns="fdb005ab-03c9-4ea5-b027-277c8229fd1a">5415</IdDocSet>
    <Url xmlns="fdb005ab-03c9-4ea5-b027-277c8229fd1a" xsi:nil="true"/>
    <UtenteModifica xmlns="fdb005ab-03c9-4ea5-b027-277c8229fd1a">
      <UserInfo>
        <DisplayName>Battistini Michela</DisplayName>
        <AccountId>251</AccountId>
        <AccountType/>
      </UserInfo>
    </UtenteModific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1F15CF-3836-4045-9437-F30930398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b005ab-03c9-4ea5-b027-277c8229f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67BD05-AB3F-48B8-8EEA-B464CEA2756A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db005ab-03c9-4ea5-b027-277c8229fd1a"/>
  </ds:schemaRefs>
</ds:datastoreItem>
</file>

<file path=customXml/itemProps3.xml><?xml version="1.0" encoding="utf-8"?>
<ds:datastoreItem xmlns:ds="http://schemas.openxmlformats.org/officeDocument/2006/customXml" ds:itemID="{6D353996-489E-4615-80A5-9D6A248D3E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Anticipazione_tesoreria</vt:lpstr>
      <vt:lpstr>Spese personale</vt:lpstr>
      <vt:lpstr>Debiti Fornitori</vt:lpstr>
      <vt:lpstr>Utili_Perdite</vt:lpstr>
      <vt:lpstr>Utili_Perdite!Area_stampa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Galasso Mariapaola</dc:creator>
  <cp:lastModifiedBy>m.petracchi</cp:lastModifiedBy>
  <dcterms:created xsi:type="dcterms:W3CDTF">2023-11-29T09:28:00Z</dcterms:created>
  <dcterms:modified xsi:type="dcterms:W3CDTF">2024-04-11T11:20:32Z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0x010100252E6902B93E1B459034F588BB81FF8A</vt:lpwstr>
  </property>
</Properties>
</file>